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G:\Drives compartilhados\CEGI_SERVIÇO\METAS_OLD\METAS 2023\Relatórios\Site\"/>
    </mc:Choice>
  </mc:AlternateContent>
  <xr:revisionPtr revIDLastSave="0" documentId="13_ncr:1_{4E54F5C2-5130-4D68-9524-3C3AAB62C2B1}" xr6:coauthVersionLast="47" xr6:coauthVersionMax="47" xr10:uidLastSave="{00000000-0000-0000-0000-000000000000}"/>
  <bookViews>
    <workbookView xWindow="28680" yWindow="-120" windowWidth="21840" windowHeight="13020" tabRatio="885" firstSheet="1" activeTab="13" xr2:uid="{00000000-000D-0000-FFFF-FFFF00000000}"/>
  </bookViews>
  <sheets>
    <sheet name="Metas 2023" sheetId="16" r:id="rId1"/>
    <sheet name="M1-1ºG" sheetId="31" r:id="rId2"/>
    <sheet name="M1-2ºG" sheetId="32" r:id="rId3"/>
    <sheet name="M1-Geral" sheetId="33" r:id="rId4"/>
    <sheet name="M2-1ºG" sheetId="10" r:id="rId5"/>
    <sheet name="M2-2ºG" sheetId="11" r:id="rId6"/>
    <sheet name="M2-Geral" sheetId="12" r:id="rId7"/>
    <sheet name="Meta 3" sheetId="9" r:id="rId8"/>
    <sheet name="Meta 5-1ºG" sheetId="8" r:id="rId9"/>
    <sheet name="Meta 5-2ºG" sheetId="25" r:id="rId10"/>
    <sheet name="Meta 5-Geral" sheetId="26" r:id="rId11"/>
    <sheet name="M9" sheetId="18" r:id="rId12"/>
    <sheet name="M11" sheetId="36" r:id="rId13"/>
    <sheet name="M12" sheetId="35" r:id="rId14"/>
  </sheets>
  <externalReferences>
    <externalReference r:id="rId15"/>
    <externalReference r:id="rId16"/>
    <externalReference r:id="rId17"/>
    <externalReference r:id="rId18"/>
    <externalReference r:id="rId19"/>
  </externalReferences>
  <definedNames>
    <definedName name="_xlnm.Print_Area" localSheetId="12">'M11'!$A$1:$R$48</definedName>
    <definedName name="_xlnm.Print_Area" localSheetId="13">'M12'!$A$1:$Q$51</definedName>
    <definedName name="_xlnm.Print_Area" localSheetId="4">'M2-1ºG'!$A$1:$Q$53</definedName>
    <definedName name="_xlnm.Print_Area" localSheetId="5">'M2-2ºG'!$A$1:$Q$54</definedName>
    <definedName name="_xlnm.Print_Area" localSheetId="6">'M2-Geral'!$A$1:$Q$55</definedName>
    <definedName name="_xlnm.Print_Area" localSheetId="11">'M9'!$A$1:$R$50</definedName>
    <definedName name="_xlnm.Print_Area" localSheetId="7">'Meta 3'!$A$1:$R$54</definedName>
    <definedName name="_xlnm.Print_Area" localSheetId="8">'Meta 5-1ºG'!$A$1:$R$55</definedName>
    <definedName name="_xlnm.Print_Area" localSheetId="9">'Meta 5-2ºG'!$A$1:$R$55</definedName>
    <definedName name="_xlnm.Print_Area" localSheetId="10">'Meta 5-Geral'!$A$1:$R$55</definedName>
    <definedName name="_xlnm.Print_Titles" localSheetId="0">'Metas 2023'!$1:$7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3" i="33" l="1"/>
  <c r="Q22" i="33"/>
  <c r="Q21" i="33"/>
  <c r="Q20" i="33"/>
  <c r="Q19" i="33"/>
  <c r="Q18" i="33"/>
  <c r="Q17" i="33"/>
  <c r="Q16" i="33"/>
  <c r="Q15" i="33"/>
  <c r="Q14" i="33"/>
  <c r="Q13" i="33"/>
  <c r="Q12" i="33"/>
  <c r="Q23" i="32"/>
  <c r="Q22" i="32"/>
  <c r="Q21" i="32"/>
  <c r="Q20" i="32"/>
  <c r="Q19" i="32"/>
  <c r="Q18" i="32"/>
  <c r="Q17" i="32"/>
  <c r="Q16" i="32"/>
  <c r="Q15" i="32"/>
  <c r="Q14" i="32"/>
  <c r="Q13" i="32"/>
  <c r="Q12" i="32"/>
  <c r="L24" i="10" l="1"/>
  <c r="L23" i="10"/>
  <c r="L22" i="10"/>
  <c r="L21" i="10"/>
  <c r="L20" i="10"/>
  <c r="L19" i="10"/>
  <c r="L18" i="10"/>
  <c r="L17" i="10"/>
  <c r="L16" i="10"/>
  <c r="L15" i="10"/>
  <c r="L14" i="10"/>
  <c r="L13" i="10"/>
  <c r="L12" i="10"/>
  <c r="L24" i="11"/>
  <c r="L23" i="11"/>
  <c r="L22" i="11"/>
  <c r="L21" i="11"/>
  <c r="L20" i="11"/>
  <c r="L19" i="11"/>
  <c r="L18" i="11"/>
  <c r="L17" i="11"/>
  <c r="L16" i="11"/>
  <c r="L15" i="11"/>
  <c r="L14" i="11"/>
  <c r="L13" i="11"/>
  <c r="L12" i="11"/>
  <c r="L24" i="12"/>
  <c r="L23" i="12"/>
  <c r="L22" i="12"/>
  <c r="L21" i="12"/>
  <c r="L20" i="12"/>
  <c r="L19" i="12"/>
  <c r="L18" i="12"/>
  <c r="L17" i="12"/>
  <c r="L16" i="12"/>
  <c r="L15" i="12"/>
  <c r="L14" i="12"/>
  <c r="L13" i="12"/>
  <c r="L12" i="12"/>
  <c r="Q23" i="31"/>
  <c r="Q22" i="31"/>
  <c r="Q21" i="31"/>
  <c r="Q20" i="31"/>
  <c r="Q19" i="31"/>
  <c r="Q18" i="31"/>
  <c r="Q17" i="31"/>
  <c r="Q16" i="31"/>
  <c r="Q15" i="31"/>
  <c r="Q14" i="31"/>
  <c r="Q13" i="31"/>
  <c r="Q12" i="31"/>
  <c r="M24" i="33"/>
  <c r="M23" i="33"/>
  <c r="M22" i="33"/>
  <c r="M21" i="33"/>
  <c r="M20" i="33"/>
  <c r="M19" i="33"/>
  <c r="M18" i="33"/>
  <c r="M17" i="33"/>
  <c r="M16" i="33"/>
  <c r="M15" i="33"/>
  <c r="M14" i="33"/>
  <c r="M13" i="33"/>
  <c r="M12" i="33"/>
  <c r="L23" i="33"/>
  <c r="Q24" i="33" s="1"/>
  <c r="L22" i="33"/>
  <c r="L21" i="33"/>
  <c r="L20" i="33"/>
  <c r="L19" i="33"/>
  <c r="L18" i="33"/>
  <c r="L17" i="33"/>
  <c r="L16" i="33"/>
  <c r="L15" i="33"/>
  <c r="L14" i="33"/>
  <c r="L13" i="33"/>
  <c r="L12" i="33"/>
  <c r="L23" i="32"/>
  <c r="L22" i="32"/>
  <c r="L21" i="32"/>
  <c r="L20" i="32"/>
  <c r="L19" i="32"/>
  <c r="L18" i="32"/>
  <c r="L17" i="32"/>
  <c r="L16" i="32"/>
  <c r="L15" i="32"/>
  <c r="L14" i="32"/>
  <c r="L13" i="32"/>
  <c r="L12" i="32"/>
  <c r="M24" i="32"/>
  <c r="M23" i="32"/>
  <c r="M22" i="32"/>
  <c r="M21" i="32"/>
  <c r="M20" i="32"/>
  <c r="M19" i="32"/>
  <c r="M18" i="32"/>
  <c r="M17" i="32"/>
  <c r="M16" i="32"/>
  <c r="M15" i="32"/>
  <c r="M14" i="32"/>
  <c r="M13" i="32"/>
  <c r="M12" i="32"/>
  <c r="M24" i="31"/>
  <c r="M23" i="31"/>
  <c r="M22" i="31"/>
  <c r="M21" i="31"/>
  <c r="M20" i="31"/>
  <c r="M19" i="31"/>
  <c r="M18" i="31"/>
  <c r="M17" i="31"/>
  <c r="M16" i="31"/>
  <c r="M15" i="31"/>
  <c r="M14" i="31"/>
  <c r="M13" i="31"/>
  <c r="M12" i="31"/>
  <c r="L23" i="31"/>
  <c r="L22" i="31"/>
  <c r="L21" i="31"/>
  <c r="L20" i="31"/>
  <c r="L19" i="31"/>
  <c r="L18" i="31"/>
  <c r="L17" i="31"/>
  <c r="L16" i="31"/>
  <c r="L15" i="31"/>
  <c r="L14" i="31"/>
  <c r="L13" i="31"/>
  <c r="L12" i="31"/>
  <c r="J28" i="18"/>
  <c r="P14" i="36"/>
  <c r="J22" i="26" l="1"/>
  <c r="J23" i="26"/>
  <c r="M23" i="26" s="1"/>
  <c r="Q23" i="26" s="1"/>
  <c r="J23" i="25"/>
  <c r="M23" i="25" s="1"/>
  <c r="Q23" i="25" s="1"/>
  <c r="J22" i="25"/>
  <c r="M22" i="25" s="1"/>
  <c r="F23" i="25"/>
  <c r="F22" i="25"/>
  <c r="J23" i="8"/>
  <c r="J22" i="8"/>
  <c r="P17" i="35" l="1"/>
  <c r="M24" i="8" l="1"/>
  <c r="M23" i="8"/>
  <c r="M22" i="8"/>
  <c r="Q24" i="9" l="1"/>
  <c r="M24" i="9"/>
  <c r="J24" i="9"/>
  <c r="F24" i="9"/>
  <c r="P21" i="10" l="1"/>
  <c r="P22" i="10"/>
  <c r="P23" i="10"/>
  <c r="P23" i="12"/>
  <c r="I23" i="12"/>
  <c r="F23" i="12"/>
  <c r="P23" i="11"/>
  <c r="I23" i="11"/>
  <c r="F23" i="11"/>
  <c r="I23" i="10"/>
  <c r="F23" i="10"/>
  <c r="I23" i="33"/>
  <c r="F23" i="33"/>
  <c r="I23" i="32"/>
  <c r="F23" i="32"/>
  <c r="I23" i="31"/>
  <c r="F23" i="31"/>
  <c r="Q23" i="8" l="1"/>
  <c r="F23" i="8" l="1"/>
  <c r="F23" i="26" s="1"/>
  <c r="M22" i="26" l="1"/>
  <c r="Q22" i="26" s="1"/>
  <c r="Q22" i="25"/>
  <c r="F13" i="25"/>
  <c r="F14" i="25"/>
  <c r="F15" i="25"/>
  <c r="F16" i="25"/>
  <c r="F17" i="25"/>
  <c r="F18" i="25"/>
  <c r="F19" i="25"/>
  <c r="F20" i="25"/>
  <c r="F21" i="25"/>
  <c r="F12" i="25"/>
  <c r="F13" i="8"/>
  <c r="F14" i="8"/>
  <c r="F15" i="8"/>
  <c r="F16" i="8"/>
  <c r="F17" i="8"/>
  <c r="F18" i="8"/>
  <c r="F19" i="8"/>
  <c r="F20" i="8"/>
  <c r="F21" i="8"/>
  <c r="F22" i="8"/>
  <c r="F12" i="8"/>
  <c r="Q22" i="8"/>
  <c r="F22" i="26" l="1"/>
  <c r="Q23" i="9"/>
  <c r="M23" i="9"/>
  <c r="J23" i="9"/>
  <c r="F23" i="9"/>
  <c r="P22" i="12"/>
  <c r="I22" i="12"/>
  <c r="F22" i="12"/>
  <c r="P22" i="11" l="1"/>
  <c r="I22" i="11"/>
  <c r="F22" i="11"/>
  <c r="I22" i="10"/>
  <c r="F22" i="10"/>
  <c r="I22" i="33"/>
  <c r="F22" i="33"/>
  <c r="I22" i="32"/>
  <c r="F22" i="32"/>
  <c r="I22" i="31"/>
  <c r="F22" i="31"/>
  <c r="J21" i="26" l="1"/>
  <c r="M21" i="26" s="1"/>
  <c r="Q21" i="26" s="1"/>
  <c r="J21" i="25"/>
  <c r="J21" i="8"/>
  <c r="F21" i="26"/>
  <c r="Q22" i="9"/>
  <c r="M22" i="9"/>
  <c r="J22" i="9"/>
  <c r="F22" i="9"/>
  <c r="P21" i="12"/>
  <c r="I21" i="12"/>
  <c r="F21" i="12"/>
  <c r="P21" i="11"/>
  <c r="I21" i="11"/>
  <c r="F21" i="11"/>
  <c r="I21" i="10"/>
  <c r="F21" i="10"/>
  <c r="I21" i="33"/>
  <c r="F21" i="33"/>
  <c r="I21" i="32"/>
  <c r="F21" i="32"/>
  <c r="I21" i="31"/>
  <c r="F21" i="31"/>
  <c r="M21" i="25" l="1"/>
  <c r="Q21" i="25" s="1"/>
  <c r="M21" i="8"/>
  <c r="Q21" i="8" s="1"/>
  <c r="P16" i="35"/>
  <c r="J27" i="18"/>
  <c r="P13" i="36" l="1"/>
  <c r="J20" i="26"/>
  <c r="M20" i="26" s="1"/>
  <c r="Q20" i="26" s="1"/>
  <c r="J20" i="25"/>
  <c r="J20" i="8"/>
  <c r="Q21" i="9"/>
  <c r="M21" i="9"/>
  <c r="J21" i="9"/>
  <c r="F21" i="9"/>
  <c r="P20" i="12"/>
  <c r="I20" i="12"/>
  <c r="F20" i="12"/>
  <c r="P20" i="11"/>
  <c r="I20" i="11"/>
  <c r="F20" i="11"/>
  <c r="P20" i="10"/>
  <c r="I20" i="10"/>
  <c r="F20" i="10"/>
  <c r="I20" i="33"/>
  <c r="F20" i="33"/>
  <c r="I20" i="32"/>
  <c r="F20" i="32"/>
  <c r="I20" i="31"/>
  <c r="F20" i="31"/>
  <c r="M20" i="25" l="1"/>
  <c r="Q20" i="25" s="1"/>
  <c r="M20" i="8"/>
  <c r="Q20" i="8" s="1"/>
  <c r="F20" i="26"/>
  <c r="J19" i="26"/>
  <c r="M19" i="26" s="1"/>
  <c r="Q19" i="26" s="1"/>
  <c r="J19" i="25"/>
  <c r="J19" i="8"/>
  <c r="Q20" i="9"/>
  <c r="M20" i="9"/>
  <c r="J20" i="9"/>
  <c r="F20" i="9"/>
  <c r="P19" i="12"/>
  <c r="I19" i="12"/>
  <c r="F19" i="12"/>
  <c r="P19" i="11"/>
  <c r="I19" i="11"/>
  <c r="F19" i="11"/>
  <c r="P19" i="10"/>
  <c r="I19" i="10"/>
  <c r="F19" i="10"/>
  <c r="I19" i="33"/>
  <c r="F19" i="33"/>
  <c r="I19" i="32"/>
  <c r="F19" i="32"/>
  <c r="I19" i="31"/>
  <c r="F19" i="31"/>
  <c r="M19" i="25" l="1"/>
  <c r="Q19" i="25" s="1"/>
  <c r="M19" i="8"/>
  <c r="Q19" i="8" s="1"/>
  <c r="F19" i="26"/>
  <c r="J18" i="26"/>
  <c r="M18" i="26" s="1"/>
  <c r="Q18" i="26" s="1"/>
  <c r="J18" i="25"/>
  <c r="J18" i="8"/>
  <c r="M18" i="25" l="1"/>
  <c r="Q18" i="25" s="1"/>
  <c r="M18" i="8"/>
  <c r="Q18" i="8" s="1"/>
  <c r="F18" i="26"/>
  <c r="Q19" i="9"/>
  <c r="M19" i="9"/>
  <c r="J19" i="9"/>
  <c r="F19" i="9"/>
  <c r="P18" i="12"/>
  <c r="I18" i="12"/>
  <c r="F18" i="12"/>
  <c r="P18" i="11" l="1"/>
  <c r="I18" i="11"/>
  <c r="F18" i="11"/>
  <c r="P18" i="10"/>
  <c r="I18" i="10"/>
  <c r="F18" i="10"/>
  <c r="I18" i="33"/>
  <c r="F18" i="33"/>
  <c r="I18" i="32"/>
  <c r="F18" i="32"/>
  <c r="I18" i="31"/>
  <c r="F18" i="31"/>
  <c r="J26" i="18" l="1"/>
  <c r="P15" i="35" l="1"/>
  <c r="J17" i="26" l="1"/>
  <c r="M17" i="26" s="1"/>
  <c r="Q17" i="26" s="1"/>
  <c r="J17" i="25"/>
  <c r="J17" i="8"/>
  <c r="Q18" i="9"/>
  <c r="M18" i="9"/>
  <c r="J18" i="9"/>
  <c r="F18" i="9"/>
  <c r="P17" i="12"/>
  <c r="I17" i="12"/>
  <c r="F17" i="12"/>
  <c r="P17" i="11"/>
  <c r="I17" i="11"/>
  <c r="F17" i="11"/>
  <c r="P17" i="10"/>
  <c r="I17" i="10"/>
  <c r="F17" i="10"/>
  <c r="I17" i="33"/>
  <c r="F17" i="33"/>
  <c r="I17" i="32"/>
  <c r="F17" i="32"/>
  <c r="I17" i="31"/>
  <c r="F17" i="31"/>
  <c r="J16" i="26"/>
  <c r="J15" i="26"/>
  <c r="J14" i="26"/>
  <c r="J13" i="26"/>
  <c r="J12" i="26"/>
  <c r="J16" i="25"/>
  <c r="M16" i="25" s="1"/>
  <c r="J15" i="25"/>
  <c r="M15" i="25" s="1"/>
  <c r="J14" i="25"/>
  <c r="M14" i="25" s="1"/>
  <c r="J13" i="25"/>
  <c r="M13" i="25" s="1"/>
  <c r="J12" i="25"/>
  <c r="M12" i="25" s="1"/>
  <c r="J16" i="8"/>
  <c r="M16" i="8" s="1"/>
  <c r="J15" i="8"/>
  <c r="M15" i="8" s="1"/>
  <c r="J14" i="8"/>
  <c r="M14" i="8" s="1"/>
  <c r="J13" i="8"/>
  <c r="M13" i="8" s="1"/>
  <c r="J12" i="8"/>
  <c r="M12" i="8" s="1"/>
  <c r="K14" i="35"/>
  <c r="M17" i="25" l="1"/>
  <c r="Q17" i="25" s="1"/>
  <c r="M17" i="8"/>
  <c r="Q17" i="8" s="1"/>
  <c r="F17" i="26"/>
  <c r="P12" i="36"/>
  <c r="Q17" i="9"/>
  <c r="M17" i="9"/>
  <c r="J17" i="9"/>
  <c r="F17" i="9"/>
  <c r="P16" i="12"/>
  <c r="I16" i="12"/>
  <c r="F16" i="12"/>
  <c r="P16" i="11"/>
  <c r="I16" i="11"/>
  <c r="F16" i="11"/>
  <c r="P16" i="10"/>
  <c r="I16" i="10"/>
  <c r="F16" i="10"/>
  <c r="I16" i="33"/>
  <c r="F16" i="33"/>
  <c r="I16" i="32"/>
  <c r="F16" i="32"/>
  <c r="I16" i="31"/>
  <c r="F16" i="31"/>
  <c r="M16" i="26"/>
  <c r="Q16" i="26" s="1"/>
  <c r="F16" i="26"/>
  <c r="Q16" i="25"/>
  <c r="Q16" i="8"/>
  <c r="Q16" i="9" l="1"/>
  <c r="M16" i="9"/>
  <c r="J16" i="9"/>
  <c r="F16" i="9"/>
  <c r="P15" i="12"/>
  <c r="I15" i="12"/>
  <c r="F15" i="12"/>
  <c r="P15" i="11" l="1"/>
  <c r="I15" i="11"/>
  <c r="F15" i="11"/>
  <c r="P15" i="10"/>
  <c r="I15" i="10"/>
  <c r="F15" i="10"/>
  <c r="I15" i="33"/>
  <c r="F15" i="33"/>
  <c r="I15" i="32"/>
  <c r="F15" i="32"/>
  <c r="I15" i="31"/>
  <c r="F15" i="31"/>
  <c r="Q15" i="25" l="1"/>
  <c r="Q15" i="8"/>
  <c r="M15" i="26"/>
  <c r="Q15" i="26" s="1"/>
  <c r="F15" i="26" l="1"/>
  <c r="K15" i="16" l="1"/>
  <c r="F15" i="16"/>
  <c r="Q14" i="9"/>
  <c r="Q15" i="9"/>
  <c r="Q13" i="9"/>
  <c r="M14" i="9"/>
  <c r="M15" i="9"/>
  <c r="M13" i="9"/>
  <c r="M25" i="9"/>
  <c r="Q25" i="9" s="1"/>
  <c r="J14" i="9"/>
  <c r="J15" i="9"/>
  <c r="J13" i="9"/>
  <c r="F14" i="9"/>
  <c r="F15" i="9"/>
  <c r="F13" i="9"/>
  <c r="P11" i="36" l="1"/>
  <c r="L14" i="35" l="1"/>
  <c r="P14" i="35" s="1"/>
  <c r="Q24" i="26" l="1"/>
  <c r="Q24" i="25"/>
  <c r="Q24" i="8"/>
  <c r="P24" i="12"/>
  <c r="P14" i="12"/>
  <c r="I14" i="12"/>
  <c r="F14" i="12"/>
  <c r="P13" i="12"/>
  <c r="I13" i="12"/>
  <c r="F13" i="12"/>
  <c r="P12" i="12"/>
  <c r="I12" i="12"/>
  <c r="F12" i="12"/>
  <c r="P24" i="11"/>
  <c r="P14" i="11"/>
  <c r="I14" i="11"/>
  <c r="F14" i="11"/>
  <c r="P13" i="11"/>
  <c r="I13" i="11"/>
  <c r="F13" i="11"/>
  <c r="P12" i="11"/>
  <c r="I12" i="11"/>
  <c r="F12" i="11"/>
  <c r="P24" i="10"/>
  <c r="P14" i="10"/>
  <c r="I14" i="10"/>
  <c r="F14" i="10"/>
  <c r="P13" i="10"/>
  <c r="I13" i="10"/>
  <c r="F13" i="10"/>
  <c r="P12" i="10"/>
  <c r="I12" i="10"/>
  <c r="F12" i="10"/>
  <c r="I14" i="33"/>
  <c r="F14" i="33"/>
  <c r="I13" i="33"/>
  <c r="F13" i="33"/>
  <c r="I12" i="33"/>
  <c r="F12" i="33"/>
  <c r="Q24" i="32"/>
  <c r="I14" i="32"/>
  <c r="F14" i="32"/>
  <c r="I13" i="32"/>
  <c r="F13" i="32"/>
  <c r="I12" i="32"/>
  <c r="F12" i="32"/>
  <c r="Q24" i="31"/>
  <c r="I14" i="31"/>
  <c r="F14" i="31"/>
  <c r="I13" i="31"/>
  <c r="F13" i="31"/>
  <c r="I12" i="31"/>
  <c r="F12" i="31"/>
  <c r="K18" i="16"/>
  <c r="H18" i="16"/>
  <c r="F18" i="16"/>
  <c r="K17" i="16"/>
  <c r="H17" i="16"/>
  <c r="F17" i="16"/>
  <c r="F8" i="16" l="1"/>
  <c r="F9" i="16" s="1"/>
  <c r="J25" i="9"/>
  <c r="F25" i="9"/>
  <c r="I24" i="10"/>
  <c r="K11" i="16"/>
  <c r="K12" i="16" s="1"/>
  <c r="F14" i="26"/>
  <c r="F24" i="8"/>
  <c r="F14" i="16"/>
  <c r="I24" i="12"/>
  <c r="F11" i="16"/>
  <c r="F12" i="16" s="1"/>
  <c r="K14" i="16"/>
  <c r="H11" i="16"/>
  <c r="H12" i="16" s="1"/>
  <c r="H8" i="16"/>
  <c r="H9" i="16" s="1"/>
  <c r="I24" i="31"/>
  <c r="I24" i="33"/>
  <c r="F24" i="25"/>
  <c r="K8" i="16"/>
  <c r="K9" i="16" s="1"/>
  <c r="F24" i="31"/>
  <c r="F24" i="32"/>
  <c r="F24" i="33"/>
  <c r="F13" i="26"/>
  <c r="I24" i="32"/>
  <c r="I24" i="11"/>
  <c r="F12" i="26"/>
  <c r="F24" i="26" l="1"/>
  <c r="Q13" i="25" l="1"/>
  <c r="Q12" i="25"/>
  <c r="Q12" i="8"/>
  <c r="Q14" i="8" l="1"/>
  <c r="Q13" i="8"/>
  <c r="Q14" i="25" l="1"/>
  <c r="M14" i="26"/>
  <c r="Q14" i="26" s="1"/>
  <c r="M13" i="26" l="1"/>
  <c r="Q13" i="26" s="1"/>
  <c r="M12" i="26"/>
  <c r="Q12" i="26" s="1"/>
</calcChain>
</file>

<file path=xl/sharedStrings.xml><?xml version="1.0" encoding="utf-8"?>
<sst xmlns="http://schemas.openxmlformats.org/spreadsheetml/2006/main" count="450" uniqueCount="140">
  <si>
    <t>meta atingida: 100% ou mais</t>
  </si>
  <si>
    <t>Total</t>
  </si>
  <si>
    <t>Dezembro</t>
  </si>
  <si>
    <t>Novembro</t>
  </si>
  <si>
    <t>Outubro</t>
  </si>
  <si>
    <t>Setembro</t>
  </si>
  <si>
    <t>Agosto</t>
  </si>
  <si>
    <t>Julho</t>
  </si>
  <si>
    <t>Junho</t>
  </si>
  <si>
    <t>Maio</t>
  </si>
  <si>
    <t>Abril</t>
  </si>
  <si>
    <t>Março</t>
  </si>
  <si>
    <t>Fevereiro</t>
  </si>
  <si>
    <t>Janeiro</t>
  </si>
  <si>
    <t>Mês</t>
  </si>
  <si>
    <t>Tribunal Regional do Trabalho da 2ª Região</t>
  </si>
  <si>
    <t>1º Grau</t>
  </si>
  <si>
    <t>Processos 
Distribuídos</t>
  </si>
  <si>
    <t>Processos Julgados</t>
  </si>
  <si>
    <t>2º Grau</t>
  </si>
  <si>
    <t>Total Tribunal</t>
  </si>
  <si>
    <r>
      <t>Cumprimento da meta acumulado</t>
    </r>
    <r>
      <rPr>
        <b/>
        <vertAlign val="superscript"/>
        <sz val="10"/>
        <color theme="0"/>
        <rFont val="Calibri"/>
        <family val="2"/>
        <scheme val="minor"/>
      </rPr>
      <t xml:space="preserve"> 2</t>
    </r>
  </si>
  <si>
    <t xml:space="preserve"> -</t>
  </si>
  <si>
    <t>1. Inclui processos que saíram de situação de suspensão e excluí os que entraram em suspensão.</t>
  </si>
  <si>
    <t>Meta 3 - Estimular a conciliação</t>
  </si>
  <si>
    <t>Conciliações</t>
  </si>
  <si>
    <t>Processos Solucionados</t>
  </si>
  <si>
    <t>Meta 2 - Julgar processos mais antigos</t>
  </si>
  <si>
    <r>
      <t xml:space="preserve">Saldo Pendente de Julgamento </t>
    </r>
    <r>
      <rPr>
        <b/>
        <vertAlign val="superscript"/>
        <sz val="10"/>
        <color theme="0"/>
        <rFont val="Calibri"/>
        <family val="2"/>
        <scheme val="minor"/>
      </rPr>
      <t>1</t>
    </r>
  </si>
  <si>
    <t>Meta 1 - Julgar mais processos que os distribuídos</t>
  </si>
  <si>
    <r>
      <t xml:space="preserve">Cumprimento da meta acumulado </t>
    </r>
    <r>
      <rPr>
        <b/>
        <vertAlign val="superscript"/>
        <sz val="10"/>
        <color theme="0"/>
        <rFont val="Calibri"/>
        <family val="2"/>
        <scheme val="minor"/>
      </rPr>
      <t>1,2</t>
    </r>
  </si>
  <si>
    <t>Meta</t>
  </si>
  <si>
    <t>CUMPRIMENTO DA META</t>
  </si>
  <si>
    <t xml:space="preserve"> = &gt; 100%</t>
  </si>
  <si>
    <t>Índice de Processos Julgados ─ IPJ</t>
  </si>
  <si>
    <t>─</t>
  </si>
  <si>
    <t>Índice de Processos Antigos ─ IPA</t>
  </si>
  <si>
    <t>Índice de Conciliação ─ ICONc</t>
  </si>
  <si>
    <t/>
  </si>
  <si>
    <t xml:space="preserve"> = 100%</t>
  </si>
  <si>
    <t xml:space="preserve"> </t>
  </si>
  <si>
    <t>Apuração apenas para o 1º Grau</t>
  </si>
  <si>
    <t xml:space="preserve"> = &gt; 93%</t>
  </si>
  <si>
    <t>Processos baixados no mês</t>
  </si>
  <si>
    <t>-</t>
  </si>
  <si>
    <t>2. Parâmetros dos sinalizadores:</t>
  </si>
  <si>
    <t>entre 85% e 99,9%</t>
  </si>
  <si>
    <t>menor que 85%</t>
  </si>
  <si>
    <t>3. Parâmetros dos sinalizadores:</t>
  </si>
  <si>
    <t xml:space="preserve">  </t>
  </si>
  <si>
    <t>Cláusula de barreira: 40%.</t>
  </si>
  <si>
    <t>1. Parâmetros dos sinalizadores:</t>
  </si>
  <si>
    <t>1. Na aferição, excluem-se os processos que tiveram cancelamento da distribuição e os remetidos para outro tribunal ou jurisdição.</t>
  </si>
  <si>
    <t>2. O cálculo da meta considera os processos que entraram e saíram da meta por suspensão.</t>
  </si>
  <si>
    <t xml:space="preserve">   entre 85% e 99,9%</t>
  </si>
  <si>
    <t xml:space="preserve">      entre 85% e 99,9%</t>
  </si>
  <si>
    <t>Cumprimento da meta acumulado (%)</t>
  </si>
  <si>
    <r>
      <t xml:space="preserve">Taxa de Congest. Líquida (acumulada) </t>
    </r>
    <r>
      <rPr>
        <b/>
        <vertAlign val="superscript"/>
        <sz val="10"/>
        <color theme="0"/>
        <rFont val="Calibri"/>
        <family val="2"/>
        <scheme val="minor"/>
      </rPr>
      <t>1</t>
    </r>
  </si>
  <si>
    <t>1. Excluem-se execuções fiscais e os processos suspensos, sobrestados ou em arquivo provisório.</t>
  </si>
  <si>
    <t xml:space="preserve">  meta atingida: 100% ou mais</t>
  </si>
  <si>
    <t xml:space="preserve">   menor que 85%</t>
  </si>
  <si>
    <t>1. Meta de apuração trimestral</t>
  </si>
  <si>
    <t xml:space="preserve"> menor que 85%</t>
  </si>
  <si>
    <t xml:space="preserve">      menor que 85%</t>
  </si>
  <si>
    <t xml:space="preserve"> meta atingida: 100% ou mais</t>
  </si>
  <si>
    <t>Cumprimento da meta no mês</t>
  </si>
  <si>
    <t>Meta 9 - Estimular a Inovação no Poder Judiciário</t>
  </si>
  <si>
    <t>Meta 11 - Promover os Direitos da Criança e do Adolescente</t>
  </si>
  <si>
    <t>Promover pelo menos uma ação visando o combate ao trabalho infantil.</t>
  </si>
  <si>
    <t>Não</t>
  </si>
  <si>
    <t>Cumprimento da meta 
acumulado (%)</t>
  </si>
  <si>
    <t xml:space="preserve">    menor que 85%</t>
  </si>
  <si>
    <t>Sim</t>
  </si>
  <si>
    <t>% execução</t>
  </si>
  <si>
    <t>Meta - cumprimento acumulado</t>
  </si>
  <si>
    <r>
      <t xml:space="preserve">Cumprimento da meta acumulado </t>
    </r>
    <r>
      <rPr>
        <b/>
        <vertAlign val="superscript"/>
        <sz val="10"/>
        <color theme="0"/>
        <rFont val="Calibri"/>
        <family val="2"/>
        <scheme val="minor"/>
      </rPr>
      <t>1</t>
    </r>
  </si>
  <si>
    <t>O tribunal monitora e documenta a execução do plano de ação?</t>
  </si>
  <si>
    <t>Plano de ação</t>
  </si>
  <si>
    <t>Monitoramento e documentação do plano de ação</t>
  </si>
  <si>
    <t>Divulgação dos resultados</t>
  </si>
  <si>
    <t>Tribunal realizou pelo menos 3 ações?</t>
  </si>
  <si>
    <t xml:space="preserve">    entre 85% e 99,9%</t>
  </si>
  <si>
    <t>TRT-2</t>
  </si>
  <si>
    <t>Taxa de Congestionamento Líquida - TCLNFISC</t>
  </si>
  <si>
    <t>Parâmetros dos sinalizadores:</t>
  </si>
  <si>
    <t xml:space="preserve">   Tribunal Regional do Trabalho da 2ª Região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</si>
  <si>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</si>
  <si>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Percentual (acumulado) de magistrados(as) que realizaram exame periódico de saúde</t>
  </si>
  <si>
    <t>Percentual (acumulado) de servidores(as) que realizaram exame periódico de saúde</t>
  </si>
  <si>
    <t>Realizar exames periódicos de saúde em 15% de magistrados(as) e 15% de servidores(as) e promover pelo menos 3 ações com vistas a reduzir a incidência de casos de uma das cinco doenças mais frequentes constatadas nos exames periódicos de saúde ou de uma das cinco maiores causas de absenteísmos do ano anterior.</t>
  </si>
  <si>
    <t>RELATÓRIO DE CUMPRIMENTO DE METAS ─ 2023</t>
  </si>
  <si>
    <t>Identificar e julgar, até 31/12/2023, pelo menos 93% dos processos distribuídos até 31/12/2021, nos 1º e 2º Graus</t>
  </si>
  <si>
    <t>Distribuídos até 31/12/2021 e Julgados no mês</t>
  </si>
  <si>
    <t>2020 2016 2015 2014</t>
  </si>
  <si>
    <t>Aumentar o índice de conciliação em relação à média do biênio 2020/2021, em 1 ponto percentual.</t>
  </si>
  <si>
    <r>
      <t xml:space="preserve">Meta 2 - Julgar processos mais antigos
</t>
    </r>
    <r>
      <rPr>
        <b/>
        <i/>
        <sz val="10"/>
        <rFont val="Calibri"/>
        <family val="2"/>
        <scheme val="minor"/>
      </rPr>
      <t>Identificar e julgar, até 31/12/2023, pelo menos 93% dos processos distribuídos até 31/12/2021, nos 1º e 2º Graus.</t>
    </r>
  </si>
  <si>
    <r>
      <t xml:space="preserve">Meta 3 - Estimular a conciliação
</t>
    </r>
    <r>
      <rPr>
        <b/>
        <i/>
        <sz val="10"/>
        <rFont val="Calibri"/>
        <family val="2"/>
        <scheme val="minor"/>
      </rPr>
      <t>Aumentar o índice de conciliação em relação à média do biênio 2020/2021, em 1 ponto percentual. Cláusula de barreira: 40%.</t>
    </r>
  </si>
  <si>
    <r>
      <t xml:space="preserve">Meta 9 - Estimular a Inovação no Poder Judiciário
</t>
    </r>
    <r>
      <rPr>
        <b/>
        <i/>
        <sz val="10"/>
        <rFont val="Calibri"/>
        <family val="2"/>
        <scheme val="minor"/>
      </rPr>
      <t>Implantar, no ano de 2023, um projeto oriundo do laboratório de inovação, com avaliação de benefícios à sociedade e relacionado à Agenda 2030.</t>
    </r>
  </si>
  <si>
    <r>
      <t xml:space="preserve">Meta 11 - Infância e Juventude
</t>
    </r>
    <r>
      <rPr>
        <b/>
        <i/>
        <sz val="10"/>
        <rFont val="Calibri"/>
        <family val="2"/>
        <scheme val="minor"/>
      </rPr>
      <t>Promover pelo menos uma ação visando o combate ao trabalho infantil.</t>
    </r>
  </si>
  <si>
    <r>
      <t xml:space="preserve">Meta 12  - Promover a saúde de magistrados e servidores
</t>
    </r>
    <r>
      <rPr>
        <b/>
        <i/>
        <sz val="10"/>
        <rFont val="Calibri"/>
        <family val="2"/>
        <scheme val="minor"/>
      </rPr>
      <t>Realizar exames periódicos de saúde em 15% dos magistrados e 15% dos servidores e promover pelo menos 3 ações com vistas a reduzir a incidência de casos de uma das cinco doenças mais frequentes constatadas nos exames periódicos de saúde ou de uma das cinco maiores causas de absenteísmos do ano anterior.</t>
    </r>
  </si>
  <si>
    <t>Índice de Promoção da Saúde de Magistrados e Servidores - IPSMS / Percentual de magistrados e servidores que realizaram exame periódico de saúde</t>
  </si>
  <si>
    <t>Julgar quantidade maior de processos de conhecimento do que os distribuídos no ano corrente, excluídos os suspensos e sobrestados no ano corrente.</t>
  </si>
  <si>
    <t>2. O percentual de cumprimento da meta leva em conta também o saldo pendente de julgamento em 31/12/2021.</t>
  </si>
  <si>
    <t>Reduzir em 0,5 ponto percentual a taxa de congestionamento líquida, exceto execuções fiscais, em relação a 2021. Cláusula de barreira na fase de conhecimento: 40% e Cláusula de barreira na fase de execução: 65%.</t>
  </si>
  <si>
    <t>Meta 5 - Reduzir a Taxa de Congestionamento, exceto execuções fiscais</t>
  </si>
  <si>
    <r>
      <t xml:space="preserve">Meta 5 - Reduzir a Taxa de Congestionamento, exceto execuções fiscais
</t>
    </r>
    <r>
      <rPr>
        <b/>
        <i/>
        <sz val="10"/>
        <rFont val="Calibri"/>
        <family val="2"/>
        <scheme val="minor"/>
      </rPr>
      <t>Reduzir em 0,5 ponto percentual a taxa de congestionamento líquida, exceto execuções fiscais, em relação a 2021. Cláusula de barreira na fase de conhecimento: 40% e Cláusula de barreira na fase de execução: 65%.</t>
    </r>
  </si>
  <si>
    <t>Meta 12  - Promover a saúde de magistrados e servidores</t>
  </si>
  <si>
    <t>Implantar, no ano de 2023, um projeto oriundo do laboratório de inovação, com avaliação de benefícios à sociedade e relacionado à Agenda 2030.</t>
  </si>
  <si>
    <t xml:space="preserve">Observações: </t>
  </si>
  <si>
    <r>
      <rPr>
        <b/>
        <sz val="11"/>
        <rFont val="Calibri"/>
        <family val="2"/>
        <scheme val="minor"/>
      </rPr>
      <t>Meta 1 - Julgar mais processos que os distribuídos</t>
    </r>
    <r>
      <rPr>
        <b/>
        <sz val="10"/>
        <rFont val="Calibri"/>
        <family val="2"/>
        <scheme val="minor"/>
      </rPr>
      <t xml:space="preserve">
</t>
    </r>
    <r>
      <rPr>
        <b/>
        <i/>
        <sz val="10"/>
        <rFont val="Calibri"/>
        <family val="2"/>
        <scheme val="minor"/>
      </rPr>
      <t>Julgar quantidade maior de processos de conhecimento do que os distribuídos no ano corrente, excluídos os suspensos e sobrestados no ano corrente.</t>
    </r>
  </si>
  <si>
    <t>O tribunal cadastrou na plataforma RenovaJud o projeto relacionado à Agenda 2030, oriundo do laboratório de inovação e que tenha utilizado a principiologia da gestão de inovação, com métricas de avaliação de benefícios à sociedade?</t>
  </si>
  <si>
    <t>Percentual de execução do projeto para 2023</t>
  </si>
  <si>
    <t>O tribunal identificou benefícios na execução do projeto?</t>
  </si>
  <si>
    <t>Cadastro RenaJud</t>
  </si>
  <si>
    <t>Benefícios</t>
  </si>
  <si>
    <t>O tribunal definiu o plano de ação visando o combate ao trabalho infantil</t>
  </si>
  <si>
    <t>O plano de ação definido está sendo executado?</t>
  </si>
  <si>
    <t>O tribunal divulga os resultados da execução da ação em seu portal na internet?</t>
  </si>
  <si>
    <t>A meta harmoniza-se com os deveres de proteção da infância e juventude estabelecidos na Constituição Federal (art. 7º, XXXIII, c/c art. 24, XV), no Estatuto da Criança e do Adolescente (arts. 1º, 4º e 67), na Consolidação das Leis do Trabalho (art. 403) e com compromissos assumidos pelo Estado brasileiro em relação ao combate ao trabalho infantil, notadamente a Convenção nº 182, sobre Proibição das Piores Formas de Trabalho Infantil e Ação Imediata para sua Eliminação, e a Convenção nº 138, da Idade Mínima para a Admissão no Trabalho.</t>
  </si>
  <si>
    <t>Execução do plano de ação</t>
  </si>
  <si>
    <t xml:space="preserve"> = &gt; 54,86%</t>
  </si>
  <si>
    <t>As regras para a extração dos dados utilizados no cômputo das metas processuais deste relatório seguem as definições do Glossário CSJT (e-Gestão).</t>
  </si>
  <si>
    <t xml:space="preserve">A meta estará cumprida se o tribunal cadastrar o projeto que reflita a principiologia da gestão da inovação, na plataforma RenovaJud, até o dia 31 de maio de 2023 (30% da meta), e, até o fim de 2023, executar o projeto (50% da meta), identificando os benefícios do projeto (20% da meta). </t>
  </si>
  <si>
    <t>Referência: Dezembro / 2023</t>
  </si>
  <si>
    <r>
      <t>&lt;= 49,02%</t>
    </r>
    <r>
      <rPr>
        <b/>
        <sz val="11"/>
        <color theme="0" tint="-0.499984740745262"/>
        <rFont val="Calibri"/>
        <family val="2"/>
        <scheme val="minor"/>
      </rPr>
      <t xml:space="preserve">    (1º Grau:    &lt;=52,29%        2º Grau: &lt;=35,57%)</t>
    </r>
  </si>
  <si>
    <t>Com a constância no julgamento de processos antigos ao longo do ano, a Meta 2 foi cumprida na 1ª instância ainda no 1º semestre.</t>
  </si>
  <si>
    <t>Somente nos dois últimos meses do ano a quantidade de processos julgados foi superior à de distribuídos, dificultando assim o cumprimento da meta no 2º grau.</t>
  </si>
  <si>
    <t>Considerando a quantidade de processos antigos julgados no 1º e 2º graus, o TRT-2 conseguiu manter o cumprimento da meta desde o mês de maio.</t>
  </si>
  <si>
    <t xml:space="preserve">A taxa de congestionamento líquida é calculada retirando do acervo os processos suspensos, sobrestados ou em arquivo provisório e não considera as execuções fiscais. 
Trata-se de uma meta com evolução gradual ao longo dos meses, com cumprimento a partir de agosto, no 1º grau.                  
</t>
  </si>
  <si>
    <t>Magistrados: 7,1%</t>
  </si>
  <si>
    <t>Magistrados: 47,46%</t>
  </si>
  <si>
    <t>Servidores: 56,3%</t>
  </si>
  <si>
    <t>Servidores: 375,2%</t>
  </si>
  <si>
    <t>A taxa de congestionamento mede o percentual de processos que ficaram parados sem solução, em relação ao total tramitado no período de um ano. Trata-se de uma meta com evolução gradual ao longo dos meses. No 2º grau, porém, não se alcançou a meta (35,57%), que era reduzir 0,5 ponto percentual em relação a 2021 (36,07%)</t>
  </si>
  <si>
    <t xml:space="preserve">Quanto maior o índice de congestionamento, mais difícil será para o tribunal lidar com seu estoque de processos. 
Trata-se de uma meta com evolução gradual ao longo dos meses, com cumprimento, pelo TRT-2, atingido já a partir de agosto.
</t>
  </si>
  <si>
    <t>A meta tem por objetivo promover a saúde de magistrados(as) e servidores(as).
Ao final de 2023 TRT-2 realizou mais de 3 ações para redução de doenças mais frequentes ou que contribuem para o absenteísmo e 56,3% de servidores(as) realizaram exame médico. Porém, o percentual de magistrados(as) que realizaram exame ficou em 7,1%, comprometendo assim o desempenho do TRT-2 no cumprimento da meta.</t>
  </si>
  <si>
    <t>O percentual a ser considerado para o cumprimento da Meta 3 de 2023 é de 54,86% de conciliações (ou mais) na fase de conhecimento (índice de conciliação).
Ao final do ano esse índice não foi alcançado, porém a meta foi cumprida devido à cláusula de barreira de 40%.</t>
  </si>
  <si>
    <t>Com a manutenção da quantidade de processos julgados ao longo dos meses, o 1º grau fecha o ano com 105,26% de cumprimento da meta.</t>
  </si>
  <si>
    <t>O TRT 2 fecha o período com 99,66% de cumprimento da Meta 1, considerando o 1º e 2º graus de jurisdição, devido principalmente ao aumento da produtividade no segundo semestre. Ao final do ano o Índice de Processos Julgados (100%) não foi alcançado, porém a meta foi cumprida devido à cláusula de barreira (Taxa de Congestionamento na Fase de Conhecimento inferior a 35%).</t>
  </si>
  <si>
    <t>Com um baixo saldo de processos antigos no início do ano de 2023, aliado a uma grande quantidade de processos julgados em 2022, o 2º Grau conseguiu cumprir a meta a partir de maio.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</si>
</sst>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b/>
      <sz val="12"/>
      <color theme="1" tint="0.49998474074526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sz val="5"/>
      <color theme="0" tint="-0.34998626667073579"/>
      <name val="Calibri"/>
      <family val="2"/>
      <scheme val="minor"/>
    </font>
    <font>
      <b/>
      <sz val="5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2"/>
      <color rgb="FF000000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 tint="0.499984740745262"/>
      <name val="Calibri"/>
      <family val="2"/>
      <scheme val="minor"/>
    </font>
    <font>
      <sz val="10"/>
      <name val="Calibri"/>
      <family val="2"/>
      <scheme val="minor"/>
    </font>
    <font>
      <b/>
      <i/>
      <sz val="11"/>
      <color theme="1" tint="0.499984740745262"/>
      <name val="Calibri"/>
      <family val="2"/>
      <scheme val="minor"/>
    </font>
    <font>
      <b/>
      <i/>
      <sz val="11"/>
      <color theme="0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b/>
      <i/>
      <sz val="10"/>
      <color theme="1" tint="0.499984740745262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5.5"/>
      <color theme="0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3">
    <xf numFmtId="0" fontId="0" fillId="0" borderId="0">
      <alignment vertical="center"/>
    </xf>
    <xf numFmtId="0" fontId="18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4" fillId="0" borderId="0"/>
    <xf numFmtId="0" fontId="13" fillId="0" borderId="0"/>
    <xf numFmtId="0" fontId="33" fillId="0" borderId="0">
      <alignment vertical="center"/>
    </xf>
    <xf numFmtId="0" fontId="12" fillId="0" borderId="0"/>
    <xf numFmtId="0" fontId="12" fillId="0" borderId="0"/>
    <xf numFmtId="9" fontId="33" fillId="0" borderId="0" applyFont="0" applyFill="0" applyBorder="0" applyAlignment="0" applyProtection="0"/>
    <xf numFmtId="0" fontId="10" fillId="0" borderId="0"/>
    <xf numFmtId="0" fontId="10" fillId="3" borderId="0" applyNumberFormat="0" applyBorder="0" applyAlignment="0" applyProtection="0"/>
    <xf numFmtId="0" fontId="8" fillId="0" borderId="0"/>
    <xf numFmtId="0" fontId="8" fillId="3" borderId="0" applyNumberFormat="0" applyBorder="0" applyAlignment="0" applyProtection="0"/>
    <xf numFmtId="0" fontId="8" fillId="0" borderId="0"/>
    <xf numFmtId="0" fontId="8" fillId="0" borderId="0"/>
    <xf numFmtId="0" fontId="6" fillId="0" borderId="0"/>
    <xf numFmtId="0" fontId="6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0" borderId="0"/>
    <xf numFmtId="0" fontId="2" fillId="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</cellStyleXfs>
  <cellXfs count="241">
    <xf numFmtId="0" fontId="0" fillId="0" borderId="0" xfId="0">
      <alignment vertical="center"/>
    </xf>
    <xf numFmtId="0" fontId="0" fillId="0" borderId="0" xfId="0" applyAlignment="1"/>
    <xf numFmtId="0" fontId="21" fillId="4" borderId="0" xfId="1" applyFont="1" applyFill="1" applyAlignment="1">
      <alignment horizontal="center" vertical="center"/>
    </xf>
    <xf numFmtId="0" fontId="23" fillId="0" borderId="0" xfId="2" applyFont="1" applyFill="1"/>
    <xf numFmtId="0" fontId="26" fillId="0" borderId="0" xfId="4" applyFont="1" applyAlignment="1">
      <alignment vertical="center"/>
    </xf>
    <xf numFmtId="0" fontId="14" fillId="0" borderId="0" xfId="5"/>
    <xf numFmtId="0" fontId="28" fillId="0" borderId="0" xfId="5" applyFont="1" applyAlignment="1">
      <alignment vertical="top"/>
    </xf>
    <xf numFmtId="0" fontId="23" fillId="0" borderId="0" xfId="5" applyFont="1"/>
    <xf numFmtId="10" fontId="22" fillId="0" borderId="0" xfId="5" applyNumberFormat="1" applyFont="1"/>
    <xf numFmtId="0" fontId="20" fillId="0" borderId="0" xfId="5" applyFont="1"/>
    <xf numFmtId="0" fontId="14" fillId="0" borderId="0" xfId="5" applyAlignment="1">
      <alignment vertical="center" wrapText="1"/>
    </xf>
    <xf numFmtId="0" fontId="23" fillId="0" borderId="0" xfId="5" applyFont="1" applyAlignment="1">
      <alignment vertical="top"/>
    </xf>
    <xf numFmtId="0" fontId="23" fillId="0" borderId="0" xfId="5" applyFont="1" applyAlignment="1">
      <alignment vertical="center"/>
    </xf>
    <xf numFmtId="0" fontId="19" fillId="0" borderId="0" xfId="5" applyFont="1" applyAlignment="1">
      <alignment horizontal="left" indent="1"/>
    </xf>
    <xf numFmtId="0" fontId="25" fillId="0" borderId="0" xfId="4" applyFont="1" applyAlignment="1">
      <alignment vertical="center"/>
    </xf>
    <xf numFmtId="0" fontId="17" fillId="0" borderId="0" xfId="5" applyFont="1"/>
    <xf numFmtId="0" fontId="14" fillId="0" borderId="0" xfId="5" applyAlignment="1">
      <alignment vertical="center"/>
    </xf>
    <xf numFmtId="0" fontId="14" fillId="4" borderId="0" xfId="5" applyFill="1"/>
    <xf numFmtId="0" fontId="29" fillId="0" borderId="0" xfId="4" applyFont="1" applyAlignment="1">
      <alignment vertical="center"/>
    </xf>
    <xf numFmtId="0" fontId="31" fillId="4" borderId="0" xfId="1" applyFont="1" applyFill="1" applyAlignment="1">
      <alignment horizontal="center"/>
    </xf>
    <xf numFmtId="0" fontId="32" fillId="0" borderId="0" xfId="5" applyFont="1"/>
    <xf numFmtId="0" fontId="23" fillId="0" borderId="0" xfId="5" applyFont="1" applyAlignment="1">
      <alignment vertical="center" wrapText="1"/>
    </xf>
    <xf numFmtId="10" fontId="14" fillId="0" borderId="0" xfId="5" applyNumberFormat="1" applyAlignment="1">
      <alignment vertical="top"/>
    </xf>
    <xf numFmtId="0" fontId="25" fillId="0" borderId="0" xfId="4" applyFont="1" applyAlignment="1">
      <alignment horizontal="left" vertical="center" indent="2"/>
    </xf>
    <xf numFmtId="0" fontId="13" fillId="0" borderId="0" xfId="6"/>
    <xf numFmtId="0" fontId="28" fillId="0" borderId="0" xfId="6" applyFont="1" applyAlignment="1">
      <alignment vertical="top"/>
    </xf>
    <xf numFmtId="0" fontId="17" fillId="0" borderId="0" xfId="6" applyFont="1"/>
    <xf numFmtId="0" fontId="36" fillId="0" borderId="0" xfId="1" applyFont="1" applyFill="1" applyAlignment="1">
      <alignment horizontal="center" vertical="center" wrapText="1"/>
    </xf>
    <xf numFmtId="0" fontId="36" fillId="4" borderId="0" xfId="1" applyFont="1" applyFill="1" applyAlignment="1">
      <alignment horizontal="center" vertical="center" wrapText="1"/>
    </xf>
    <xf numFmtId="0" fontId="13" fillId="0" borderId="0" xfId="6" applyAlignment="1">
      <alignment vertical="center"/>
    </xf>
    <xf numFmtId="3" fontId="36" fillId="0" borderId="0" xfId="1" applyNumberFormat="1" applyFont="1" applyFill="1" applyAlignment="1">
      <alignment horizontal="center" vertical="center"/>
    </xf>
    <xf numFmtId="10" fontId="36" fillId="0" borderId="0" xfId="1" applyNumberFormat="1" applyFont="1" applyFill="1" applyAlignment="1">
      <alignment horizontal="center" vertical="center"/>
    </xf>
    <xf numFmtId="10" fontId="36" fillId="0" borderId="0" xfId="6" applyNumberFormat="1" applyFont="1" applyAlignment="1">
      <alignment horizontal="center" vertical="center"/>
    </xf>
    <xf numFmtId="10" fontId="22" fillId="0" borderId="0" xfId="6" applyNumberFormat="1" applyFont="1"/>
    <xf numFmtId="10" fontId="38" fillId="0" borderId="0" xfId="1" applyNumberFormat="1" applyFont="1" applyFill="1" applyAlignment="1">
      <alignment horizontal="center" vertical="center"/>
    </xf>
    <xf numFmtId="10" fontId="38" fillId="0" borderId="0" xfId="6" applyNumberFormat="1" applyFont="1" applyAlignment="1">
      <alignment horizontal="center" vertical="center"/>
    </xf>
    <xf numFmtId="0" fontId="20" fillId="5" borderId="0" xfId="6" applyFont="1" applyFill="1"/>
    <xf numFmtId="0" fontId="13" fillId="5" borderId="0" xfId="6" applyFill="1"/>
    <xf numFmtId="0" fontId="25" fillId="5" borderId="0" xfId="4" applyFont="1" applyFill="1" applyAlignment="1">
      <alignment vertical="center"/>
    </xf>
    <xf numFmtId="10" fontId="39" fillId="0" borderId="0" xfId="6" applyNumberFormat="1" applyFont="1" applyAlignment="1">
      <alignment horizontal="center" vertical="center"/>
    </xf>
    <xf numFmtId="0" fontId="23" fillId="0" borderId="0" xfId="6" applyFont="1" applyAlignment="1">
      <alignment vertical="top"/>
    </xf>
    <xf numFmtId="0" fontId="19" fillId="0" borderId="0" xfId="6" applyFont="1" applyAlignment="1">
      <alignment horizontal="left" indent="1"/>
    </xf>
    <xf numFmtId="0" fontId="40" fillId="0" borderId="0" xfId="4" applyFont="1" applyAlignment="1">
      <alignment vertical="center"/>
    </xf>
    <xf numFmtId="0" fontId="25" fillId="0" borderId="0" xfId="5" applyFont="1"/>
    <xf numFmtId="10" fontId="41" fillId="0" borderId="0" xfId="6" applyNumberFormat="1" applyFont="1" applyAlignment="1">
      <alignment horizontal="center" vertical="center"/>
    </xf>
    <xf numFmtId="0" fontId="23" fillId="0" borderId="0" xfId="0" applyFont="1" applyAlignment="1"/>
    <xf numFmtId="0" fontId="0" fillId="4" borderId="0" xfId="0" applyFill="1" applyAlignment="1"/>
    <xf numFmtId="0" fontId="13" fillId="0" borderId="0" xfId="6" applyAlignment="1">
      <alignment horizontal="center" vertical="center"/>
    </xf>
    <xf numFmtId="0" fontId="37" fillId="0" borderId="0" xfId="1" applyFont="1" applyFill="1" applyAlignment="1">
      <alignment horizontal="center" vertical="center" wrapText="1"/>
    </xf>
    <xf numFmtId="0" fontId="20" fillId="5" borderId="0" xfId="6" applyFont="1" applyFill="1" applyAlignment="1">
      <alignment horizontal="center" vertical="center"/>
    </xf>
    <xf numFmtId="0" fontId="25" fillId="5" borderId="0" xfId="4" applyFont="1" applyFill="1" applyAlignment="1">
      <alignment horizontal="center" vertical="center"/>
    </xf>
    <xf numFmtId="0" fontId="23" fillId="0" borderId="0" xfId="6" applyFont="1" applyAlignment="1">
      <alignment horizontal="center" vertical="center"/>
    </xf>
    <xf numFmtId="0" fontId="40" fillId="0" borderId="0" xfId="4" applyFont="1" applyAlignment="1">
      <alignment vertical="center" wrapText="1"/>
    </xf>
    <xf numFmtId="0" fontId="23" fillId="0" borderId="0" xfId="0" applyFont="1">
      <alignment vertical="center"/>
    </xf>
    <xf numFmtId="10" fontId="45" fillId="0" borderId="0" xfId="0" applyNumberFormat="1" applyFont="1">
      <alignment vertical="center"/>
    </xf>
    <xf numFmtId="4" fontId="23" fillId="0" borderId="0" xfId="0" applyNumberFormat="1" applyFont="1">
      <alignment vertical="center"/>
    </xf>
    <xf numFmtId="10" fontId="22" fillId="0" borderId="0" xfId="0" applyNumberFormat="1" applyFont="1">
      <alignment vertical="center"/>
    </xf>
    <xf numFmtId="0" fontId="23" fillId="0" borderId="0" xfId="2" applyFont="1" applyFill="1" applyAlignment="1">
      <alignment vertical="center"/>
    </xf>
    <xf numFmtId="10" fontId="22" fillId="0" borderId="0" xfId="5" quotePrefix="1" applyNumberFormat="1" applyFont="1"/>
    <xf numFmtId="0" fontId="11" fillId="0" borderId="0" xfId="5" applyFont="1"/>
    <xf numFmtId="0" fontId="10" fillId="0" borderId="0" xfId="11"/>
    <xf numFmtId="0" fontId="28" fillId="0" borderId="0" xfId="11" applyFont="1" applyAlignment="1">
      <alignment vertical="top"/>
    </xf>
    <xf numFmtId="0" fontId="10" fillId="0" borderId="0" xfId="11" applyAlignment="1">
      <alignment vertical="center"/>
    </xf>
    <xf numFmtId="10" fontId="22" fillId="0" borderId="0" xfId="11" applyNumberFormat="1" applyFont="1"/>
    <xf numFmtId="0" fontId="23" fillId="0" borderId="0" xfId="12" applyFont="1" applyFill="1" applyAlignment="1">
      <alignment vertical="center"/>
    </xf>
    <xf numFmtId="0" fontId="23" fillId="0" borderId="0" xfId="12" applyFont="1" applyFill="1"/>
    <xf numFmtId="0" fontId="23" fillId="0" borderId="0" xfId="11" applyFont="1" applyAlignment="1">
      <alignment vertical="top"/>
    </xf>
    <xf numFmtId="0" fontId="20" fillId="0" borderId="0" xfId="11" applyFont="1"/>
    <xf numFmtId="0" fontId="10" fillId="0" borderId="0" xfId="11" applyAlignment="1">
      <alignment vertical="center" wrapText="1"/>
    </xf>
    <xf numFmtId="0" fontId="19" fillId="0" borderId="0" xfId="11" applyFont="1" applyAlignment="1">
      <alignment horizontal="left" indent="1"/>
    </xf>
    <xf numFmtId="0" fontId="20" fillId="0" borderId="0" xfId="5" applyFont="1" applyAlignment="1">
      <alignment horizontal="left"/>
    </xf>
    <xf numFmtId="0" fontId="28" fillId="0" borderId="0" xfId="5" applyFont="1" applyAlignment="1">
      <alignment vertical="center"/>
    </xf>
    <xf numFmtId="0" fontId="17" fillId="0" borderId="0" xfId="5" applyFont="1" applyAlignment="1">
      <alignment vertical="center"/>
    </xf>
    <xf numFmtId="0" fontId="25" fillId="0" borderId="0" xfId="5" applyFont="1" applyAlignment="1">
      <alignment vertical="center"/>
    </xf>
    <xf numFmtId="0" fontId="31" fillId="4" borderId="0" xfId="1" applyFont="1" applyFill="1" applyAlignment="1">
      <alignment horizontal="center" vertical="center"/>
    </xf>
    <xf numFmtId="10" fontId="22" fillId="0" borderId="0" xfId="5" applyNumberFormat="1" applyFont="1" applyAlignment="1">
      <alignment vertical="center"/>
    </xf>
    <xf numFmtId="0" fontId="20" fillId="0" borderId="0" xfId="5" applyFont="1" applyAlignment="1">
      <alignment vertical="center"/>
    </xf>
    <xf numFmtId="0" fontId="20" fillId="0" borderId="0" xfId="5" applyFont="1" applyAlignment="1">
      <alignment horizontal="left" vertical="center"/>
    </xf>
    <xf numFmtId="0" fontId="19" fillId="0" borderId="0" xfId="5" applyFont="1" applyAlignment="1">
      <alignment horizontal="left" vertical="center"/>
    </xf>
    <xf numFmtId="2" fontId="22" fillId="0" borderId="0" xfId="5" applyNumberFormat="1" applyFont="1" applyAlignment="1">
      <alignment vertical="center"/>
    </xf>
    <xf numFmtId="2" fontId="14" fillId="0" borderId="0" xfId="5" applyNumberFormat="1" applyAlignment="1">
      <alignment vertical="center"/>
    </xf>
    <xf numFmtId="0" fontId="9" fillId="0" borderId="0" xfId="5" applyFont="1" applyAlignment="1">
      <alignment vertical="center"/>
    </xf>
    <xf numFmtId="9" fontId="49" fillId="0" borderId="0" xfId="0" applyNumberFormat="1" applyFont="1" applyAlignment="1"/>
    <xf numFmtId="0" fontId="25" fillId="0" borderId="0" xfId="4" applyFont="1" applyAlignment="1"/>
    <xf numFmtId="10" fontId="22" fillId="0" borderId="0" xfId="5" applyNumberFormat="1" applyFont="1" applyAlignment="1">
      <alignment horizontal="center"/>
    </xf>
    <xf numFmtId="10" fontId="22" fillId="0" borderId="0" xfId="5" applyNumberFormat="1" applyFont="1" applyAlignment="1">
      <alignment horizontal="center" vertical="center"/>
    </xf>
    <xf numFmtId="10" fontId="22" fillId="0" borderId="0" xfId="0" applyNumberFormat="1" applyFont="1" applyAlignment="1">
      <alignment horizontal="center" vertical="center"/>
    </xf>
    <xf numFmtId="10" fontId="22" fillId="4" borderId="0" xfId="5" applyNumberFormat="1" applyFont="1" applyFill="1" applyAlignment="1">
      <alignment horizontal="center"/>
    </xf>
    <xf numFmtId="10" fontId="22" fillId="4" borderId="0" xfId="5" applyNumberFormat="1" applyFont="1" applyFill="1" applyAlignment="1">
      <alignment horizontal="center" vertical="center"/>
    </xf>
    <xf numFmtId="0" fontId="50" fillId="4" borderId="0" xfId="1" applyFont="1" applyFill="1" applyAlignment="1">
      <alignment horizontal="center"/>
    </xf>
    <xf numFmtId="3" fontId="21" fillId="4" borderId="0" xfId="1" applyNumberFormat="1" applyFont="1" applyFill="1" applyAlignment="1">
      <alignment vertical="center"/>
    </xf>
    <xf numFmtId="0" fontId="21" fillId="4" borderId="0" xfId="1" applyFont="1" applyFill="1" applyAlignment="1">
      <alignment horizontal="center" vertical="center" wrapText="1"/>
    </xf>
    <xf numFmtId="3" fontId="21" fillId="4" borderId="0" xfId="1" applyNumberFormat="1" applyFont="1" applyFill="1" applyAlignment="1">
      <alignment horizontal="center" vertical="center"/>
    </xf>
    <xf numFmtId="10" fontId="23" fillId="0" borderId="0" xfId="10" applyNumberFormat="1" applyFont="1" applyFill="1" applyAlignment="1">
      <alignment horizontal="center" vertical="center"/>
    </xf>
    <xf numFmtId="0" fontId="8" fillId="0" borderId="0" xfId="13" applyAlignment="1">
      <alignment vertical="center"/>
    </xf>
    <xf numFmtId="0" fontId="28" fillId="0" borderId="0" xfId="13" applyFont="1" applyAlignment="1">
      <alignment vertical="center"/>
    </xf>
    <xf numFmtId="0" fontId="17" fillId="0" borderId="0" xfId="13" applyFont="1" applyAlignment="1">
      <alignment vertical="center"/>
    </xf>
    <xf numFmtId="0" fontId="25" fillId="0" borderId="0" xfId="13" applyFont="1" applyAlignment="1">
      <alignment vertical="center"/>
    </xf>
    <xf numFmtId="0" fontId="23" fillId="0" borderId="0" xfId="13" applyFont="1" applyAlignment="1">
      <alignment vertical="center"/>
    </xf>
    <xf numFmtId="10" fontId="22" fillId="0" borderId="0" xfId="13" applyNumberFormat="1" applyFont="1" applyAlignment="1">
      <alignment horizontal="center" vertical="center"/>
    </xf>
    <xf numFmtId="10" fontId="22" fillId="0" borderId="0" xfId="13" applyNumberFormat="1" applyFont="1" applyAlignment="1">
      <alignment vertical="center"/>
    </xf>
    <xf numFmtId="0" fontId="23" fillId="0" borderId="0" xfId="14" applyFont="1" applyFill="1" applyAlignment="1">
      <alignment vertical="center"/>
    </xf>
    <xf numFmtId="10" fontId="22" fillId="4" borderId="0" xfId="13" applyNumberFormat="1" applyFont="1" applyFill="1" applyAlignment="1">
      <alignment horizontal="center" vertical="center"/>
    </xf>
    <xf numFmtId="0" fontId="20" fillId="0" borderId="0" xfId="13" applyFont="1" applyAlignment="1">
      <alignment vertical="center"/>
    </xf>
    <xf numFmtId="0" fontId="20" fillId="0" borderId="0" xfId="13" applyFont="1" applyAlignment="1">
      <alignment horizontal="left" vertical="center"/>
    </xf>
    <xf numFmtId="0" fontId="8" fillId="0" borderId="0" xfId="13" applyAlignment="1">
      <alignment vertical="center" wrapText="1"/>
    </xf>
    <xf numFmtId="0" fontId="23" fillId="0" borderId="0" xfId="15" applyFont="1" applyAlignment="1">
      <alignment vertical="center" wrapText="1"/>
    </xf>
    <xf numFmtId="0" fontId="19" fillId="0" borderId="0" xfId="13" applyFont="1" applyAlignment="1">
      <alignment horizontal="left" vertical="center"/>
    </xf>
    <xf numFmtId="0" fontId="23" fillId="0" borderId="0" xfId="15" applyFont="1" applyAlignment="1">
      <alignment vertical="top"/>
    </xf>
    <xf numFmtId="0" fontId="23" fillId="0" borderId="0" xfId="8" applyFont="1" applyAlignment="1">
      <alignment vertical="top"/>
    </xf>
    <xf numFmtId="0" fontId="23" fillId="0" borderId="0" xfId="13" applyFont="1" applyAlignment="1">
      <alignment vertical="center" wrapText="1"/>
    </xf>
    <xf numFmtId="0" fontId="23" fillId="0" borderId="0" xfId="16" applyFont="1" applyAlignment="1">
      <alignment vertical="top"/>
    </xf>
    <xf numFmtId="0" fontId="43" fillId="0" borderId="0" xfId="4" applyFont="1" applyAlignment="1">
      <alignment vertical="center"/>
    </xf>
    <xf numFmtId="0" fontId="23" fillId="0" borderId="0" xfId="16" applyFont="1" applyAlignment="1">
      <alignment vertical="center" wrapText="1"/>
    </xf>
    <xf numFmtId="0" fontId="8" fillId="0" borderId="0" xfId="5" applyFont="1"/>
    <xf numFmtId="0" fontId="8" fillId="0" borderId="0" xfId="13"/>
    <xf numFmtId="0" fontId="23" fillId="0" borderId="0" xfId="14" applyFont="1" applyFill="1"/>
    <xf numFmtId="0" fontId="20" fillId="0" borderId="0" xfId="13" applyFont="1"/>
    <xf numFmtId="0" fontId="23" fillId="0" borderId="0" xfId="0" applyFont="1" applyAlignment="1">
      <alignment vertical="top"/>
    </xf>
    <xf numFmtId="0" fontId="23" fillId="0" borderId="0" xfId="8" applyFont="1" applyAlignment="1">
      <alignment vertical="top" wrapText="1"/>
    </xf>
    <xf numFmtId="0" fontId="23" fillId="0" borderId="0" xfId="9" applyFont="1" applyAlignment="1">
      <alignment vertical="top"/>
    </xf>
    <xf numFmtId="0" fontId="20" fillId="0" borderId="0" xfId="13" applyFont="1" applyAlignment="1">
      <alignment horizontal="left"/>
    </xf>
    <xf numFmtId="0" fontId="20" fillId="0" borderId="0" xfId="13" applyFont="1" applyAlignment="1">
      <alignment horizontal="left" vertical="center" indent="1"/>
    </xf>
    <xf numFmtId="0" fontId="43" fillId="0" borderId="0" xfId="4" applyFont="1" applyAlignment="1">
      <alignment vertical="top" wrapText="1"/>
    </xf>
    <xf numFmtId="0" fontId="42" fillId="0" borderId="0" xfId="0" applyFont="1">
      <alignment vertical="center"/>
    </xf>
    <xf numFmtId="9" fontId="42" fillId="0" borderId="0" xfId="10" applyFont="1" applyFill="1" applyAlignment="1">
      <alignment horizontal="center" vertical="center"/>
    </xf>
    <xf numFmtId="9" fontId="42" fillId="0" borderId="0" xfId="10" applyFont="1" applyFill="1" applyAlignment="1">
      <alignment vertical="center"/>
    </xf>
    <xf numFmtId="0" fontId="42" fillId="0" borderId="0" xfId="2" applyFont="1" applyFill="1"/>
    <xf numFmtId="0" fontId="42" fillId="0" borderId="0" xfId="2" applyFont="1" applyFill="1" applyAlignment="1">
      <alignment vertical="center"/>
    </xf>
    <xf numFmtId="164" fontId="21" fillId="4" borderId="0" xfId="1" applyNumberFormat="1" applyFont="1" applyFill="1" applyAlignment="1">
      <alignment vertical="center"/>
    </xf>
    <xf numFmtId="9" fontId="14" fillId="0" borderId="0" xfId="5" applyNumberFormat="1"/>
    <xf numFmtId="9" fontId="23" fillId="0" borderId="0" xfId="5" applyNumberFormat="1" applyFont="1" applyAlignment="1">
      <alignment vertical="top"/>
    </xf>
    <xf numFmtId="0" fontId="7" fillId="0" borderId="0" xfId="5" applyFont="1" applyAlignment="1">
      <alignment vertical="center"/>
    </xf>
    <xf numFmtId="0" fontId="7" fillId="0" borderId="0" xfId="5" applyFont="1"/>
    <xf numFmtId="9" fontId="23" fillId="0" borderId="0" xfId="10" applyFont="1" applyFill="1" applyAlignment="1">
      <alignment vertical="center"/>
    </xf>
    <xf numFmtId="10" fontId="23" fillId="0" borderId="0" xfId="10" applyNumberFormat="1" applyFont="1" applyFill="1" applyAlignment="1">
      <alignment vertical="center"/>
    </xf>
    <xf numFmtId="4" fontId="42" fillId="0" borderId="0" xfId="0" applyNumberFormat="1" applyFont="1" applyAlignment="1">
      <alignment horizontal="center" vertical="center"/>
    </xf>
    <xf numFmtId="0" fontId="6" fillId="0" borderId="0" xfId="17"/>
    <xf numFmtId="0" fontId="28" fillId="0" borderId="0" xfId="17" applyFont="1" applyAlignment="1">
      <alignment vertical="top"/>
    </xf>
    <xf numFmtId="0" fontId="25" fillId="0" borderId="0" xfId="17" applyFont="1"/>
    <xf numFmtId="0" fontId="6" fillId="0" borderId="0" xfId="17" applyAlignment="1">
      <alignment vertical="center"/>
    </xf>
    <xf numFmtId="10" fontId="22" fillId="0" borderId="0" xfId="17" applyNumberFormat="1" applyFont="1" applyAlignment="1">
      <alignment horizontal="center"/>
    </xf>
    <xf numFmtId="10" fontId="22" fillId="0" borderId="0" xfId="17" applyNumberFormat="1" applyFont="1"/>
    <xf numFmtId="0" fontId="23" fillId="0" borderId="0" xfId="18" applyFont="1" applyFill="1" applyAlignment="1">
      <alignment vertical="center"/>
    </xf>
    <xf numFmtId="0" fontId="23" fillId="0" borderId="0" xfId="18" applyFont="1" applyFill="1"/>
    <xf numFmtId="0" fontId="23" fillId="0" borderId="0" xfId="17" applyFont="1" applyAlignment="1">
      <alignment vertical="top"/>
    </xf>
    <xf numFmtId="0" fontId="20" fillId="0" borderId="0" xfId="17" applyFont="1"/>
    <xf numFmtId="0" fontId="20" fillId="0" borderId="0" xfId="17" applyFont="1" applyAlignment="1">
      <alignment horizontal="left"/>
    </xf>
    <xf numFmtId="0" fontId="20" fillId="0" borderId="0" xfId="17" applyFont="1" applyAlignment="1">
      <alignment horizontal="center"/>
    </xf>
    <xf numFmtId="0" fontId="6" fillId="0" borderId="0" xfId="17" applyAlignment="1">
      <alignment vertical="center" wrapText="1"/>
    </xf>
    <xf numFmtId="3" fontId="23" fillId="0" borderId="0" xfId="17" applyNumberFormat="1" applyFont="1" applyAlignment="1">
      <alignment vertical="top"/>
    </xf>
    <xf numFmtId="0" fontId="19" fillId="0" borderId="0" xfId="17" applyFont="1" applyAlignment="1">
      <alignment horizontal="left" indent="1"/>
    </xf>
    <xf numFmtId="0" fontId="5" fillId="0" borderId="0" xfId="5" applyFont="1" applyAlignment="1">
      <alignment vertical="center"/>
    </xf>
    <xf numFmtId="9" fontId="6" fillId="0" borderId="0" xfId="17" applyNumberFormat="1"/>
    <xf numFmtId="164" fontId="42" fillId="0" borderId="0" xfId="0" applyNumberFormat="1" applyFont="1" applyAlignment="1">
      <alignment horizontal="center" vertical="center"/>
    </xf>
    <xf numFmtId="10" fontId="36" fillId="0" borderId="0" xfId="6" applyNumberFormat="1" applyFont="1" applyAlignment="1">
      <alignment horizontal="center" vertical="center" wrapText="1"/>
    </xf>
    <xf numFmtId="10" fontId="41" fillId="0" borderId="0" xfId="6" applyNumberFormat="1" applyFont="1" applyAlignment="1">
      <alignment horizontal="center" vertical="center" wrapText="1"/>
    </xf>
    <xf numFmtId="9" fontId="23" fillId="0" borderId="0" xfId="5" applyNumberFormat="1" applyFont="1"/>
    <xf numFmtId="0" fontId="51" fillId="0" borderId="0" xfId="5" applyFont="1"/>
    <xf numFmtId="0" fontId="51" fillId="0" borderId="0" xfId="5" applyFont="1" applyAlignment="1">
      <alignment horizontal="left" vertical="center"/>
    </xf>
    <xf numFmtId="9" fontId="23" fillId="0" borderId="0" xfId="0" applyNumberFormat="1" applyFont="1" applyAlignment="1"/>
    <xf numFmtId="0" fontId="4" fillId="0" borderId="0" xfId="5" applyFont="1"/>
    <xf numFmtId="10" fontId="42" fillId="0" borderId="0" xfId="10" applyNumberFormat="1" applyFont="1" applyFill="1" applyAlignment="1">
      <alignment horizontal="center" vertical="center"/>
    </xf>
    <xf numFmtId="0" fontId="43" fillId="0" borderId="0" xfId="4" applyFont="1" applyAlignment="1">
      <alignment vertical="center" wrapText="1"/>
    </xf>
    <xf numFmtId="0" fontId="42" fillId="0" borderId="0" xfId="9" applyFont="1" applyAlignment="1">
      <alignment vertical="top"/>
    </xf>
    <xf numFmtId="0" fontId="3" fillId="0" borderId="0" xfId="6" applyFont="1"/>
    <xf numFmtId="0" fontId="21" fillId="4" borderId="0" xfId="1" applyFont="1" applyFill="1" applyAlignment="1">
      <alignment vertical="center" wrapText="1"/>
    </xf>
    <xf numFmtId="0" fontId="2" fillId="0" borderId="0" xfId="5" applyFont="1" applyAlignment="1">
      <alignment vertical="center"/>
    </xf>
    <xf numFmtId="10" fontId="42" fillId="0" borderId="0" xfId="21" applyNumberFormat="1" applyFont="1" applyAlignment="1">
      <alignment horizontal="center"/>
    </xf>
    <xf numFmtId="0" fontId="42" fillId="0" borderId="0" xfId="0" applyFont="1" applyAlignment="1"/>
    <xf numFmtId="9" fontId="42" fillId="0" borderId="0" xfId="0" applyNumberFormat="1" applyFont="1" applyAlignment="1"/>
    <xf numFmtId="10" fontId="23" fillId="0" borderId="0" xfId="5" applyNumberFormat="1" applyFont="1" applyAlignment="1">
      <alignment vertical="top"/>
    </xf>
    <xf numFmtId="0" fontId="13" fillId="0" borderId="0" xfId="6" applyAlignment="1">
      <alignment horizontal="center"/>
    </xf>
    <xf numFmtId="3" fontId="36" fillId="0" borderId="0" xfId="1" applyNumberFormat="1" applyFont="1" applyFill="1" applyAlignment="1">
      <alignment horizontal="center" vertical="center" wrapText="1"/>
    </xf>
    <xf numFmtId="0" fontId="1" fillId="0" borderId="0" xfId="6" applyFont="1" applyAlignment="1">
      <alignment horizontal="left" wrapText="1"/>
    </xf>
    <xf numFmtId="0" fontId="3" fillId="0" borderId="0" xfId="6" applyFont="1" applyAlignment="1">
      <alignment horizontal="left" wrapText="1"/>
    </xf>
    <xf numFmtId="0" fontId="36" fillId="0" borderId="0" xfId="4" applyFont="1" applyAlignment="1">
      <alignment horizontal="left" vertical="center" wrapText="1"/>
    </xf>
    <xf numFmtId="0" fontId="36" fillId="0" borderId="0" xfId="4" applyFont="1" applyAlignment="1">
      <alignment horizontal="left" vertical="center"/>
    </xf>
    <xf numFmtId="0" fontId="47" fillId="0" borderId="0" xfId="1" applyFont="1" applyFill="1" applyAlignment="1">
      <alignment horizontal="left" vertical="top" wrapText="1"/>
    </xf>
    <xf numFmtId="0" fontId="47" fillId="0" borderId="0" xfId="1" applyFont="1" applyFill="1" applyAlignment="1">
      <alignment horizontal="left" vertical="top"/>
    </xf>
    <xf numFmtId="0" fontId="38" fillId="0" borderId="0" xfId="1" applyFont="1" applyFill="1" applyAlignment="1">
      <alignment horizontal="left" vertical="top" wrapText="1"/>
    </xf>
    <xf numFmtId="0" fontId="38" fillId="0" borderId="0" xfId="1" applyFont="1" applyFill="1" applyAlignment="1">
      <alignment horizontal="left" vertical="top"/>
    </xf>
    <xf numFmtId="0" fontId="34" fillId="0" borderId="0" xfId="6" applyFont="1" applyAlignment="1">
      <alignment horizontal="center" vertical="top"/>
    </xf>
    <xf numFmtId="0" fontId="35" fillId="0" borderId="0" xfId="6" applyFont="1" applyAlignment="1">
      <alignment horizontal="center" vertical="center"/>
    </xf>
    <xf numFmtId="0" fontId="44" fillId="0" borderId="0" xfId="4" applyFont="1" applyAlignment="1">
      <alignment horizontal="right" vertical="center"/>
    </xf>
    <xf numFmtId="0" fontId="36" fillId="4" borderId="0" xfId="1" applyFont="1" applyFill="1" applyAlignment="1">
      <alignment horizontal="center" vertical="center" wrapText="1"/>
    </xf>
    <xf numFmtId="0" fontId="37" fillId="0" borderId="0" xfId="1" applyFont="1" applyFill="1" applyAlignment="1">
      <alignment horizontal="left" vertical="center" wrapText="1"/>
    </xf>
    <xf numFmtId="0" fontId="37" fillId="0" borderId="0" xfId="1" applyFont="1" applyFill="1" applyAlignment="1">
      <alignment horizontal="left" vertical="center"/>
    </xf>
    <xf numFmtId="0" fontId="41" fillId="0" borderId="0" xfId="1" applyFont="1" applyFill="1" applyAlignment="1">
      <alignment horizontal="left" vertical="top" wrapText="1"/>
    </xf>
    <xf numFmtId="0" fontId="41" fillId="0" borderId="0" xfId="1" applyFont="1" applyFill="1" applyAlignment="1">
      <alignment horizontal="left" vertical="top"/>
    </xf>
    <xf numFmtId="0" fontId="23" fillId="0" borderId="0" xfId="8" applyFont="1" applyAlignment="1">
      <alignment horizontal="justify" vertical="top" wrapText="1"/>
    </xf>
    <xf numFmtId="0" fontId="28" fillId="0" borderId="0" xfId="13" applyFont="1" applyAlignment="1">
      <alignment horizontal="center" vertical="center"/>
    </xf>
    <xf numFmtId="0" fontId="27" fillId="0" borderId="0" xfId="13" applyFont="1" applyAlignment="1">
      <alignment horizontal="center" vertical="center"/>
    </xf>
    <xf numFmtId="0" fontId="25" fillId="0" borderId="0" xfId="4" applyFont="1" applyAlignment="1">
      <alignment horizontal="right" vertical="center"/>
    </xf>
    <xf numFmtId="0" fontId="21" fillId="4" borderId="0" xfId="1" applyFont="1" applyFill="1" applyAlignment="1">
      <alignment horizontal="left" vertical="center"/>
    </xf>
    <xf numFmtId="0" fontId="21" fillId="4" borderId="0" xfId="1" applyFont="1" applyFill="1" applyAlignment="1">
      <alignment horizontal="center" vertical="center" wrapText="1"/>
    </xf>
    <xf numFmtId="3" fontId="23" fillId="0" borderId="0" xfId="13" applyNumberFormat="1" applyFont="1" applyAlignment="1">
      <alignment horizontal="center" vertical="center"/>
    </xf>
    <xf numFmtId="10" fontId="23" fillId="0" borderId="0" xfId="13" applyNumberFormat="1" applyFont="1" applyAlignment="1">
      <alignment horizontal="center" vertical="center"/>
    </xf>
    <xf numFmtId="0" fontId="43" fillId="0" borderId="0" xfId="4" applyFont="1" applyAlignment="1">
      <alignment horizontal="left" vertical="center" wrapText="1"/>
    </xf>
    <xf numFmtId="3" fontId="21" fillId="4" borderId="0" xfId="1" applyNumberFormat="1" applyFont="1" applyFill="1" applyAlignment="1">
      <alignment horizontal="center" vertical="center"/>
    </xf>
    <xf numFmtId="10" fontId="21" fillId="4" borderId="0" xfId="1" applyNumberFormat="1" applyFont="1" applyFill="1" applyAlignment="1">
      <alignment horizontal="center" vertical="center"/>
    </xf>
    <xf numFmtId="0" fontId="42" fillId="0" borderId="0" xfId="9" applyFont="1" applyAlignment="1">
      <alignment horizontal="justify" vertical="top" wrapText="1"/>
    </xf>
    <xf numFmtId="3" fontId="42" fillId="0" borderId="0" xfId="13" applyNumberFormat="1" applyFont="1" applyAlignment="1">
      <alignment horizontal="center" vertical="center"/>
    </xf>
    <xf numFmtId="10" fontId="42" fillId="0" borderId="0" xfId="13" applyNumberFormat="1" applyFont="1" applyAlignment="1">
      <alignment horizontal="center" vertical="center"/>
    </xf>
    <xf numFmtId="0" fontId="23" fillId="0" borderId="0" xfId="9" applyFont="1" applyAlignment="1">
      <alignment horizontal="justify" vertical="top" wrapText="1"/>
    </xf>
    <xf numFmtId="3" fontId="23" fillId="0" borderId="0" xfId="5" applyNumberFormat="1" applyFont="1" applyAlignment="1">
      <alignment horizontal="center" vertical="center"/>
    </xf>
    <xf numFmtId="10" fontId="23" fillId="0" borderId="0" xfId="5" applyNumberFormat="1" applyFont="1" applyAlignment="1">
      <alignment horizontal="center" vertical="center"/>
    </xf>
    <xf numFmtId="0" fontId="28" fillId="0" borderId="0" xfId="5" applyFont="1" applyAlignment="1">
      <alignment horizontal="center" vertical="center"/>
    </xf>
    <xf numFmtId="0" fontId="27" fillId="0" borderId="0" xfId="5" applyFont="1" applyAlignment="1">
      <alignment horizontal="center" vertical="center"/>
    </xf>
    <xf numFmtId="0" fontId="30" fillId="0" borderId="0" xfId="5" applyFont="1" applyAlignment="1">
      <alignment horizontal="center" vertical="center"/>
    </xf>
    <xf numFmtId="10" fontId="23" fillId="0" borderId="0" xfId="9" applyNumberFormat="1" applyFont="1" applyAlignment="1">
      <alignment horizontal="left" vertical="top" wrapText="1"/>
    </xf>
    <xf numFmtId="0" fontId="28" fillId="0" borderId="0" xfId="5" applyFont="1" applyAlignment="1">
      <alignment horizontal="center" vertical="top"/>
    </xf>
    <xf numFmtId="0" fontId="30" fillId="0" borderId="0" xfId="5" applyFont="1" applyAlignment="1">
      <alignment horizontal="center" vertical="top"/>
    </xf>
    <xf numFmtId="0" fontId="42" fillId="0" borderId="0" xfId="0" applyFont="1" applyAlignment="1">
      <alignment horizontal="left" vertical="top" wrapText="1"/>
    </xf>
    <xf numFmtId="3" fontId="23" fillId="0" borderId="0" xfId="5" applyNumberFormat="1" applyFont="1" applyAlignment="1">
      <alignment horizontal="center"/>
    </xf>
    <xf numFmtId="10" fontId="23" fillId="0" borderId="0" xfId="10" applyNumberFormat="1" applyFont="1" applyFill="1" applyAlignment="1">
      <alignment horizontal="center"/>
    </xf>
    <xf numFmtId="10" fontId="23" fillId="0" borderId="0" xfId="5" applyNumberFormat="1" applyFont="1" applyAlignment="1">
      <alignment horizontal="center"/>
    </xf>
    <xf numFmtId="10" fontId="21" fillId="4" borderId="0" xfId="10" applyNumberFormat="1" applyFont="1" applyFill="1" applyAlignment="1">
      <alignment horizontal="center" vertical="center"/>
    </xf>
    <xf numFmtId="0" fontId="43" fillId="0" borderId="0" xfId="4" applyFont="1" applyAlignment="1">
      <alignment horizontal="left" vertical="top" wrapText="1"/>
    </xf>
    <xf numFmtId="0" fontId="42" fillId="0" borderId="0" xfId="0" applyFont="1" applyAlignment="1">
      <alignment horizontal="justify" vertical="top" wrapText="1"/>
    </xf>
    <xf numFmtId="0" fontId="2" fillId="0" borderId="0" xfId="5" applyFont="1" applyAlignment="1">
      <alignment horizontal="center" vertical="center"/>
    </xf>
    <xf numFmtId="0" fontId="7" fillId="0" borderId="0" xfId="5" applyFont="1" applyAlignment="1">
      <alignment horizontal="center" vertical="center"/>
    </xf>
    <xf numFmtId="9" fontId="14" fillId="0" borderId="0" xfId="5" applyNumberFormat="1" applyAlignment="1">
      <alignment horizontal="center"/>
    </xf>
    <xf numFmtId="0" fontId="25" fillId="0" borderId="0" xfId="4" applyFont="1" applyAlignment="1">
      <alignment horizontal="right"/>
    </xf>
    <xf numFmtId="0" fontId="21" fillId="4" borderId="0" xfId="1" applyFont="1" applyFill="1" applyAlignment="1">
      <alignment horizontal="center" vertical="center"/>
    </xf>
    <xf numFmtId="0" fontId="31" fillId="4" borderId="0" xfId="1" applyFont="1" applyFill="1" applyAlignment="1">
      <alignment horizontal="center" vertical="center"/>
    </xf>
    <xf numFmtId="9" fontId="42" fillId="0" borderId="0" xfId="0" applyNumberFormat="1" applyFont="1" applyAlignment="1">
      <alignment horizontal="center" vertical="center"/>
    </xf>
    <xf numFmtId="0" fontId="42" fillId="0" borderId="0" xfId="5" applyFont="1" applyAlignment="1">
      <alignment horizontal="center"/>
    </xf>
    <xf numFmtId="9" fontId="42" fillId="0" borderId="0" xfId="10" applyFont="1" applyFill="1" applyAlignment="1">
      <alignment horizontal="center" vertical="center"/>
    </xf>
    <xf numFmtId="10" fontId="42" fillId="0" borderId="0" xfId="10" applyNumberFormat="1" applyFont="1" applyFill="1" applyAlignment="1">
      <alignment horizontal="center" vertical="center"/>
    </xf>
    <xf numFmtId="0" fontId="42" fillId="0" borderId="0" xfId="0" applyFont="1" applyAlignment="1">
      <alignment horizontal="left" vertical="center" wrapText="1"/>
    </xf>
    <xf numFmtId="0" fontId="28" fillId="0" borderId="0" xfId="11" applyFont="1" applyAlignment="1">
      <alignment horizontal="center" vertical="top"/>
    </xf>
    <xf numFmtId="0" fontId="27" fillId="0" borderId="0" xfId="11" applyFont="1" applyAlignment="1">
      <alignment horizontal="center" vertical="center"/>
    </xf>
    <xf numFmtId="0" fontId="48" fillId="0" borderId="0" xfId="4" applyFont="1" applyAlignment="1">
      <alignment horizontal="left" vertical="center" wrapText="1"/>
    </xf>
    <xf numFmtId="0" fontId="40" fillId="0" borderId="0" xfId="4" applyFont="1" applyAlignment="1">
      <alignment horizontal="left" vertical="center" wrapText="1"/>
    </xf>
    <xf numFmtId="9" fontId="23" fillId="0" borderId="0" xfId="10" applyFont="1" applyFill="1" applyAlignment="1">
      <alignment horizontal="center" vertical="center"/>
    </xf>
    <xf numFmtId="0" fontId="28" fillId="0" borderId="0" xfId="17" applyFont="1" applyAlignment="1">
      <alignment horizontal="center" vertical="top"/>
    </xf>
    <xf numFmtId="0" fontId="27" fillId="0" borderId="0" xfId="17" applyFont="1" applyAlignment="1">
      <alignment horizontal="center" vertical="center"/>
    </xf>
    <xf numFmtId="164" fontId="42" fillId="0" borderId="0" xfId="0" applyNumberFormat="1" applyFont="1" applyAlignment="1">
      <alignment horizontal="center" vertical="center"/>
    </xf>
    <xf numFmtId="0" fontId="42" fillId="0" borderId="0" xfId="17" applyFont="1" applyAlignment="1">
      <alignment horizontal="center"/>
    </xf>
    <xf numFmtId="0" fontId="23" fillId="0" borderId="0" xfId="0" applyFont="1" applyAlignment="1">
      <alignment horizontal="justify" vertical="top" wrapText="1"/>
    </xf>
  </cellXfs>
  <cellStyles count="33">
    <cellStyle name="40% - Ênfase5" xfId="2" builtinId="47"/>
    <cellStyle name="40% - Ênfase5 2" xfId="12" xr:uid="{00000000-0005-0000-0000-000001000000}"/>
    <cellStyle name="40% - Ênfase5 2 2" xfId="18" xr:uid="{00000000-0005-0000-0000-000002000000}"/>
    <cellStyle name="40% - Ênfase5 2 2 2" xfId="32" xr:uid="{00000000-0005-0000-0000-000003000000}"/>
    <cellStyle name="40% - Ênfase5 2 3" xfId="26" xr:uid="{00000000-0005-0000-0000-000004000000}"/>
    <cellStyle name="40% - Ênfase5 3" xfId="14" xr:uid="{00000000-0005-0000-0000-000005000000}"/>
    <cellStyle name="40% - Ênfase5 3 2" xfId="28" xr:uid="{00000000-0005-0000-0000-000006000000}"/>
    <cellStyle name="40% - Ênfase5 4" xfId="19" xr:uid="{00000000-0005-0000-0000-000007000000}"/>
    <cellStyle name="Ênfase5" xfId="1" builtinId="45"/>
    <cellStyle name="Normal" xfId="0" builtinId="0"/>
    <cellStyle name="Normal 2" xfId="3" xr:uid="{00000000-0005-0000-0000-00000A000000}"/>
    <cellStyle name="Normal 2 2" xfId="5" xr:uid="{00000000-0005-0000-0000-00000B000000}"/>
    <cellStyle name="Normal 2 2 2" xfId="6" xr:uid="{00000000-0005-0000-0000-00000C000000}"/>
    <cellStyle name="Normal 2 2 2 2" xfId="22" xr:uid="{00000000-0005-0000-0000-00000D000000}"/>
    <cellStyle name="Normal 2 2 3" xfId="11" xr:uid="{00000000-0005-0000-0000-00000E000000}"/>
    <cellStyle name="Normal 2 2 3 2" xfId="17" xr:uid="{00000000-0005-0000-0000-00000F000000}"/>
    <cellStyle name="Normal 2 2 3 2 2" xfId="31" xr:uid="{00000000-0005-0000-0000-000010000000}"/>
    <cellStyle name="Normal 2 2 3 3" xfId="25" xr:uid="{00000000-0005-0000-0000-000011000000}"/>
    <cellStyle name="Normal 2 2 4" xfId="13" xr:uid="{00000000-0005-0000-0000-000012000000}"/>
    <cellStyle name="Normal 2 2 4 2" xfId="27" xr:uid="{00000000-0005-0000-0000-000013000000}"/>
    <cellStyle name="Normal 2 2 5" xfId="21" xr:uid="{00000000-0005-0000-0000-000014000000}"/>
    <cellStyle name="Normal 2 3" xfId="9" xr:uid="{00000000-0005-0000-0000-000015000000}"/>
    <cellStyle name="Normal 2 3 2" xfId="16" xr:uid="{00000000-0005-0000-0000-000016000000}"/>
    <cellStyle name="Normal 2 3 2 2" xfId="30" xr:uid="{00000000-0005-0000-0000-000017000000}"/>
    <cellStyle name="Normal 2 3 3" xfId="24" xr:uid="{00000000-0005-0000-0000-000018000000}"/>
    <cellStyle name="Normal 2 4" xfId="20" xr:uid="{00000000-0005-0000-0000-000019000000}"/>
    <cellStyle name="Normal 3" xfId="7" xr:uid="{00000000-0005-0000-0000-00001A000000}"/>
    <cellStyle name="Normal 4" xfId="8" xr:uid="{00000000-0005-0000-0000-00001B000000}"/>
    <cellStyle name="Normal 4 2" xfId="15" xr:uid="{00000000-0005-0000-0000-00001C000000}"/>
    <cellStyle name="Normal 4 2 2" xfId="29" xr:uid="{00000000-0005-0000-0000-00001D000000}"/>
    <cellStyle name="Normal 4 3" xfId="23" xr:uid="{00000000-0005-0000-0000-00001E000000}"/>
    <cellStyle name="Porcentagem" xfId="10" builtinId="5"/>
    <cellStyle name="Título 5" xfId="4" xr:uid="{00000000-0005-0000-0000-000020000000}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716248457769601E-2"/>
          <c:y val="0.2044931050285381"/>
          <c:w val="0.87021573420640841"/>
          <c:h val="0.621971253593300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'M1-1ºG'!$M$11</c:f>
              <c:strCache>
                <c:ptCount val="1"/>
                <c:pt idx="0">
                  <c:v>Cumprimento da meta acumulado 1,2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>
                <a:softEdge rad="215900"/>
              </a:effectLst>
            </c:spPr>
            <c:txPr>
              <a:bodyPr rot="-5400000" vert="horz"/>
              <a:lstStyle/>
              <a:p>
                <a:pPr>
                  <a:defRPr sz="810" baseline="0"/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'M1-1ºG'!$B$12:$B$24</c:f>
              <c:strCache>
                <c:ptCount val="13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  <c:pt idx="12">
                  <c:v>Total</c:v>
                </c:pt>
              </c:strCache>
            </c:strRef>
          </c:cat>
          <c:val>
            <c:numRef>
              <c:f>'M1-1ºG'!$M$12:$M$24</c:f>
              <c:numCache>
                <c:formatCode>0.00%</c:formatCode>
                <c:ptCount val="13"/>
                <c:pt idx="0">
                  <c:v>0.70253109125941493</c:v>
                </c:pt>
                <c:pt idx="1">
                  <c:v>0.8802090442854078</c:v>
                </c:pt>
                <c:pt idx="2">
                  <c:v>0.98960427316064559</c:v>
                </c:pt>
                <c:pt idx="3">
                  <c:v>0.99483139689883815</c:v>
                </c:pt>
                <c:pt idx="4">
                  <c:v>1.0219489157645132</c:v>
                </c:pt>
                <c:pt idx="5">
                  <c:v>1.042293468893519</c:v>
                </c:pt>
                <c:pt idx="6">
                  <c:v>1.0432554202265694</c:v>
                </c:pt>
                <c:pt idx="7">
                  <c:v>1.0506905846711672</c:v>
                </c:pt>
                <c:pt idx="8">
                  <c:v>1.055145825757549</c:v>
                </c:pt>
                <c:pt idx="9">
                  <c:v>1.059628719680513</c:v>
                </c:pt>
                <c:pt idx="10">
                  <c:v>1.064536000185091</c:v>
                </c:pt>
                <c:pt idx="11">
                  <c:v>1.0525787113675447</c:v>
                </c:pt>
                <c:pt idx="12">
                  <c:v>1.0525787113675447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44-4F09-89E8-D134DFEC6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608056880"/>
        <c:axId val="-1608046000"/>
      </c:barChart>
      <c:lineChart>
        <c:grouping val="standard"/>
        <c:varyColors val="0"/>
        <c:ser>
          <c:idx val="1"/>
          <c:order val="1"/>
          <c:tx>
            <c:v>Meta</c:v>
          </c:tx>
          <c:spPr>
            <a:ln w="3492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val>
            <c:numRef>
              <c:f>'[2]Dados Meta 1'!$P$5:$P$17</c:f>
              <c:numCache>
                <c:formatCode>General</c:formatCode>
                <c:ptCount val="1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44-4F09-89E8-D134DFEC6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08056336"/>
        <c:axId val="-1608043824"/>
      </c:lineChart>
      <c:catAx>
        <c:axId val="-1608056880"/>
        <c:scaling>
          <c:orientation val="minMax"/>
        </c:scaling>
        <c:delete val="0"/>
        <c:axPos val="b"/>
        <c:numFmt formatCode="ge\r\a\l" sourceLinked="0"/>
        <c:majorTickMark val="none"/>
        <c:minorTickMark val="none"/>
        <c:tickLblPos val="nextTo"/>
        <c:txPr>
          <a:bodyPr/>
          <a:lstStyle/>
          <a:p>
            <a:pPr>
              <a:defRPr sz="850" baseline="0">
                <a:latin typeface="Calibri" panose="020F0502020204030204" pitchFamily="34" charset="0"/>
              </a:defRPr>
            </a:pPr>
            <a:endParaRPr lang="pt-BR"/>
          </a:p>
        </c:txPr>
        <c:crossAx val="-1608046000"/>
        <c:crosses val="autoZero"/>
        <c:auto val="1"/>
        <c:lblAlgn val="ctr"/>
        <c:lblOffset val="100"/>
        <c:noMultiLvlLbl val="0"/>
      </c:catAx>
      <c:valAx>
        <c:axId val="-1608046000"/>
        <c:scaling>
          <c:orientation val="minMax"/>
          <c:max val="1.05"/>
          <c:min val="0"/>
        </c:scaling>
        <c:delete val="1"/>
        <c:axPos val="l"/>
        <c:majorGridlines>
          <c:spPr>
            <a:ln>
              <a:noFill/>
            </a:ln>
          </c:spPr>
        </c:majorGridlines>
        <c:numFmt formatCode="#.000%" sourceLinked="0"/>
        <c:majorTickMark val="out"/>
        <c:minorTickMark val="none"/>
        <c:tickLblPos val="nextTo"/>
        <c:crossAx val="-1608056880"/>
        <c:crosses val="autoZero"/>
        <c:crossBetween val="between"/>
      </c:valAx>
      <c:valAx>
        <c:axId val="-160804382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solidFill>
            <a:sysClr val="window" lastClr="FFFFFF"/>
          </a:solidFill>
          <a:ln>
            <a:solidFill>
              <a:schemeClr val="bg1"/>
            </a:solidFill>
          </a:ln>
        </c:spPr>
        <c:txPr>
          <a:bodyPr/>
          <a:lstStyle/>
          <a:p>
            <a:pPr>
              <a:defRPr>
                <a:noFill/>
              </a:defRPr>
            </a:pPr>
            <a:endParaRPr lang="pt-BR"/>
          </a:p>
        </c:txPr>
        <c:crossAx val="-1608056336"/>
        <c:crosses val="max"/>
        <c:crossBetween val="between"/>
      </c:valAx>
      <c:catAx>
        <c:axId val="-1608056336"/>
        <c:scaling>
          <c:orientation val="minMax"/>
        </c:scaling>
        <c:delete val="1"/>
        <c:axPos val="b"/>
        <c:majorTickMark val="out"/>
        <c:minorTickMark val="none"/>
        <c:tickLblPos val="nextTo"/>
        <c:crossAx val="-160804382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417318438210301E-2"/>
          <c:y val="0.11688311688311688"/>
          <c:w val="0.92417555845720289"/>
          <c:h val="0.678735385349558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'Meta 5-Geral'!$M$11</c:f>
              <c:strCache>
                <c:ptCount val="1"/>
                <c:pt idx="0">
                  <c:v>Cumprimento da meta acumulado (%)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dLbl>
              <c:idx val="12"/>
              <c:layout>
                <c:manualLayout>
                  <c:x val="-1.556338121051656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C92-471F-AA9B-F6E1883877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Overflow="overflow" horzOverflow="overflow" vert="horz" wrap="square">
                <a:spAutoFit/>
              </a:bodyPr>
              <a:lstStyle/>
              <a:p>
                <a:pPr>
                  <a:defRPr sz="810" baseline="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'Meta 5-Geral'!$B$12:$B$24</c:f>
              <c:strCache>
                <c:ptCount val="13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  <c:pt idx="12">
                  <c:v>Total</c:v>
                </c:pt>
              </c:strCache>
            </c:strRef>
          </c:cat>
          <c:val>
            <c:numRef>
              <c:f>'Meta 5-Geral'!$M$12:$M$24</c:f>
              <c:numCache>
                <c:formatCode>0.00%</c:formatCode>
                <c:ptCount val="13"/>
                <c:pt idx="0">
                  <c:v>0.51466021412098906</c:v>
                </c:pt>
                <c:pt idx="1">
                  <c:v>0.56284850919654483</c:v>
                </c:pt>
                <c:pt idx="2">
                  <c:v>0.62480882537058913</c:v>
                </c:pt>
                <c:pt idx="3">
                  <c:v>0.67171899877617935</c:v>
                </c:pt>
                <c:pt idx="4">
                  <c:v>0.74645457352587696</c:v>
                </c:pt>
                <c:pt idx="5">
                  <c:v>0.83740874330047377</c:v>
                </c:pt>
                <c:pt idx="6">
                  <c:v>0.90611895847499568</c:v>
                </c:pt>
                <c:pt idx="7">
                  <c:v>1.0454209324008519</c:v>
                </c:pt>
                <c:pt idx="8">
                  <c:v>1.0431641527949409</c:v>
                </c:pt>
                <c:pt idx="9">
                  <c:v>1.1046207943587707</c:v>
                </c:pt>
                <c:pt idx="10">
                  <c:v>1.1633166933145445</c:v>
                </c:pt>
                <c:pt idx="11">
                  <c:v>1.2724103084980527</c:v>
                </c:pt>
                <c:pt idx="12">
                  <c:v>1.2724103084980527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07-4B7F-90CC-E658136A5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-1491161664"/>
        <c:axId val="-1491167104"/>
      </c:barChart>
      <c:lineChart>
        <c:grouping val="standard"/>
        <c:varyColors val="0"/>
        <c:ser>
          <c:idx val="1"/>
          <c:order val="1"/>
          <c:tx>
            <c:v>Meta</c:v>
          </c:tx>
          <c:spPr>
            <a:ln w="34925">
              <a:solidFill>
                <a:schemeClr val="bg1">
                  <a:lumMod val="65000"/>
                </a:schemeClr>
              </a:solidFill>
            </a:ln>
            <a:effectLst>
              <a:innerShdw blurRad="63500" dist="50800">
                <a:prstClr val="black">
                  <a:alpha val="50000"/>
                </a:prstClr>
              </a:innerShdw>
            </a:effectLst>
          </c:spPr>
          <c:marker>
            <c:symbol val="none"/>
          </c:marker>
          <c:cat>
            <c:strRef>
              <c:f>'Meta 5-Geral'!$B$12:$C$24</c:f>
              <c:strCache>
                <c:ptCount val="13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  <c:pt idx="12">
                  <c:v>Total</c:v>
                </c:pt>
              </c:strCache>
            </c:strRef>
          </c:cat>
          <c:val>
            <c:numRef>
              <c:f>'Dados Meta 3'!#REF!</c:f>
              <c:numCache>
                <c:formatCode>ge\r\a\l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07-4B7F-90CC-E658136A53CC}"/>
            </c:ext>
          </c:extLst>
        </c:ser>
        <c:ser>
          <c:idx val="2"/>
          <c:order val="2"/>
          <c:tx>
            <c:v>Meta</c:v>
          </c:tx>
          <c:spPr>
            <a:ln w="3492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dPt>
            <c:idx val="12"/>
            <c:bubble3D val="0"/>
            <c:spPr>
              <a:ln w="34925">
                <a:solidFill>
                  <a:schemeClr val="bg1">
                    <a:lumMod val="65000"/>
                  </a:schemeClr>
                </a:solidFill>
                <a:tailEnd type="none" w="sm" len="sm"/>
              </a:ln>
            </c:spPr>
            <c:extLst>
              <c:ext xmlns:c16="http://schemas.microsoft.com/office/drawing/2014/chart" uri="{C3380CC4-5D6E-409C-BE32-E72D297353CC}">
                <c16:uniqueId val="{00000001-BE0D-4950-BE5B-8A5FB6BE7ED7}"/>
              </c:ext>
            </c:extLst>
          </c:dPt>
          <c:cat>
            <c:strRef>
              <c:f>'Meta 5-Geral'!$B$12:$C$24</c:f>
              <c:strCache>
                <c:ptCount val="13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  <c:pt idx="12">
                  <c:v>Total</c:v>
                </c:pt>
              </c:strCache>
            </c:strRef>
          </c:cat>
          <c:val>
            <c:numRef>
              <c:f>#REF!</c:f>
              <c:numCache>
                <c:formatCode>ge\r\a\l</c:formatCode>
                <c:ptCount val="1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07-4B7F-90CC-E658136A5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91160576"/>
        <c:axId val="-1491171456"/>
      </c:lineChart>
      <c:catAx>
        <c:axId val="-1491160576"/>
        <c:scaling>
          <c:orientation val="minMax"/>
        </c:scaling>
        <c:delete val="0"/>
        <c:axPos val="b"/>
        <c:numFmt formatCode="ge\r\a\l" sourceLinked="0"/>
        <c:majorTickMark val="none"/>
        <c:minorTickMark val="none"/>
        <c:tickLblPos val="nextTo"/>
        <c:txPr>
          <a:bodyPr/>
          <a:lstStyle/>
          <a:p>
            <a:pPr>
              <a:defRPr sz="850" baseline="0">
                <a:latin typeface="Calibri" panose="020F0502020204030204" pitchFamily="34" charset="0"/>
              </a:defRPr>
            </a:pPr>
            <a:endParaRPr lang="pt-BR"/>
          </a:p>
        </c:txPr>
        <c:crossAx val="-1491171456"/>
        <c:crosses val="autoZero"/>
        <c:auto val="1"/>
        <c:lblAlgn val="ctr"/>
        <c:lblOffset val="100"/>
        <c:noMultiLvlLbl val="0"/>
      </c:catAx>
      <c:valAx>
        <c:axId val="-1491171456"/>
        <c:scaling>
          <c:orientation val="minMax"/>
          <c:max val="1.05"/>
          <c:min val="0"/>
        </c:scaling>
        <c:delete val="1"/>
        <c:axPos val="l"/>
        <c:majorGridlines>
          <c:spPr>
            <a:ln>
              <a:noFill/>
            </a:ln>
          </c:spPr>
        </c:majorGridlines>
        <c:numFmt formatCode="#.000%" sourceLinked="0"/>
        <c:majorTickMark val="out"/>
        <c:minorTickMark val="none"/>
        <c:tickLblPos val="nextTo"/>
        <c:crossAx val="-1491160576"/>
        <c:crosses val="autoZero"/>
        <c:crossBetween val="between"/>
      </c:valAx>
      <c:valAx>
        <c:axId val="-1491167104"/>
        <c:scaling>
          <c:orientation val="minMax"/>
        </c:scaling>
        <c:delete val="0"/>
        <c:axPos val="r"/>
        <c:numFmt formatCode="0.00%" sourceLinked="1"/>
        <c:majorTickMark val="none"/>
        <c:minorTickMark val="none"/>
        <c:tickLblPos val="none"/>
        <c:spPr>
          <a:noFill/>
          <a:ln>
            <a:noFill/>
          </a:ln>
        </c:spPr>
        <c:crossAx val="-1491161664"/>
        <c:crosses val="max"/>
        <c:crossBetween val="between"/>
      </c:valAx>
      <c:catAx>
        <c:axId val="-14911616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491167104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183641387053098E-2"/>
          <c:y val="6.2521350577119494E-2"/>
          <c:w val="0.93939395254030222"/>
          <c:h val="0.66535112988925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'M9'!$F$24</c:f>
              <c:strCache>
                <c:ptCount val="1"/>
                <c:pt idx="0">
                  <c:v>Cadastro RenaJud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Sim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11AA-41C3-90AC-A136A95E2F9C}"/>
                </c:ext>
              </c:extLst>
            </c:dLbl>
            <c:dLbl>
              <c:idx val="1"/>
              <c:layout>
                <c:manualLayout>
                  <c:x val="-1.2148823082763913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Sim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11AA-41C3-90AC-A136A95E2F9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Sim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BB79-4C8F-A903-68E857FD5F36}"/>
                </c:ext>
              </c:extLst>
            </c:dLbl>
            <c:dLbl>
              <c:idx val="3"/>
              <c:layout>
                <c:manualLayout>
                  <c:x val="-9.9164936543163914E-17"/>
                  <c:y val="1.81524571995075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Sim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BB79-4C8F-A903-68E857FD5F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'M9'!$E$25:$E$28</c:f>
              <c:strCache>
                <c:ptCount val="4"/>
                <c:pt idx="0">
                  <c:v>Março</c:v>
                </c:pt>
                <c:pt idx="1">
                  <c:v>Junho</c:v>
                </c:pt>
                <c:pt idx="2">
                  <c:v>Setembro</c:v>
                </c:pt>
                <c:pt idx="3">
                  <c:v>Dezembro</c:v>
                </c:pt>
              </c:strCache>
            </c:strRef>
          </c:cat>
          <c:val>
            <c:numRef>
              <c:f>'M9'!$F$25:$F$28</c:f>
              <c:numCache>
                <c:formatCode>0%</c:formatCode>
                <c:ptCount val="4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AA-41C3-90AC-A136A95E2F9C}"/>
            </c:ext>
          </c:extLst>
        </c:ser>
        <c:ser>
          <c:idx val="2"/>
          <c:order val="1"/>
          <c:tx>
            <c:strRef>
              <c:f>'M9'!$H$24</c:f>
              <c:strCache>
                <c:ptCount val="1"/>
                <c:pt idx="0">
                  <c:v>% execução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AA-41C3-90AC-A136A95E2F9C}"/>
                </c:ext>
              </c:extLst>
            </c:dLbl>
            <c:dLbl>
              <c:idx val="1"/>
              <c:layout>
                <c:manualLayout>
                  <c:x val="2.8222222222222221E-3"/>
                  <c:y val="6.6405228758169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1AA-41C3-90AC-A136A95E2F9C}"/>
                </c:ext>
              </c:extLst>
            </c:dLbl>
            <c:dLbl>
              <c:idx val="2"/>
              <c:layout>
                <c:manualLayout>
                  <c:x val="2.8222222222222221E-3"/>
                  <c:y val="6.22549019607843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79-4C8F-A903-68E857FD5F36}"/>
                </c:ext>
              </c:extLst>
            </c:dLbl>
            <c:dLbl>
              <c:idx val="3"/>
              <c:layout>
                <c:manualLayout>
                  <c:x val="0"/>
                  <c:y val="7.62403202379315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79-4C8F-A903-68E857FD5F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'M9'!$E$25:$E$28</c:f>
              <c:strCache>
                <c:ptCount val="4"/>
                <c:pt idx="0">
                  <c:v>Março</c:v>
                </c:pt>
                <c:pt idx="1">
                  <c:v>Junho</c:v>
                </c:pt>
                <c:pt idx="2">
                  <c:v>Setembro</c:v>
                </c:pt>
                <c:pt idx="3">
                  <c:v>Dezembro</c:v>
                </c:pt>
              </c:strCache>
            </c:strRef>
          </c:cat>
          <c:val>
            <c:numRef>
              <c:f>'M9'!$H$25:$H$28</c:f>
              <c:numCache>
                <c:formatCode>0%</c:formatCode>
                <c:ptCount val="4"/>
                <c:pt idx="0">
                  <c:v>0</c:v>
                </c:pt>
                <c:pt idx="1">
                  <c:v>0.61899999999999999</c:v>
                </c:pt>
                <c:pt idx="2">
                  <c:v>0.9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1AA-41C3-90AC-A136A95E2F9C}"/>
            </c:ext>
          </c:extLst>
        </c:ser>
        <c:ser>
          <c:idx val="3"/>
          <c:order val="2"/>
          <c:tx>
            <c:strRef>
              <c:f>'M9'!$I$24</c:f>
              <c:strCache>
                <c:ptCount val="1"/>
                <c:pt idx="0">
                  <c:v>Benefícios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1AA-41C3-90AC-A136A95E2F9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Sim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11AA-41C3-90AC-A136A95E2F9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Sim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BB79-4C8F-A903-68E857FD5F3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Sim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BB79-4C8F-A903-68E857FD5F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'M9'!$E$25:$E$28</c:f>
              <c:strCache>
                <c:ptCount val="4"/>
                <c:pt idx="0">
                  <c:v>Março</c:v>
                </c:pt>
                <c:pt idx="1">
                  <c:v>Junho</c:v>
                </c:pt>
                <c:pt idx="2">
                  <c:v>Setembro</c:v>
                </c:pt>
                <c:pt idx="3">
                  <c:v>Dezembro</c:v>
                </c:pt>
              </c:strCache>
            </c:strRef>
          </c:cat>
          <c:val>
            <c:numRef>
              <c:f>'M9'!$I$25:$I$28</c:f>
              <c:numCache>
                <c:formatCode>0%</c:formatCode>
                <c:ptCount val="4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1AA-41C3-90AC-A136A95E2F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-1491174720"/>
        <c:axId val="-1491164384"/>
      </c:barChart>
      <c:lineChart>
        <c:grouping val="standard"/>
        <c:varyColors val="0"/>
        <c:ser>
          <c:idx val="4"/>
          <c:order val="3"/>
          <c:tx>
            <c:strRef>
              <c:f>'M9'!$J$24</c:f>
              <c:strCache>
                <c:ptCount val="1"/>
                <c:pt idx="0">
                  <c:v>Meta - cumprimento acumulado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5558086560364495E-2"/>
                  <c:y val="-4.06504065040657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1AA-41C3-90AC-A136A95E2F9C}"/>
                </c:ext>
              </c:extLst>
            </c:dLbl>
            <c:dLbl>
              <c:idx val="1"/>
              <c:layout>
                <c:manualLayout>
                  <c:x val="-2.429764616552777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1AA-41C3-90AC-A136A95E2F9C}"/>
                </c:ext>
              </c:extLst>
            </c:dLbl>
            <c:dLbl>
              <c:idx val="2"/>
              <c:layout>
                <c:manualLayout>
                  <c:x val="-1.9637865627900181E-2"/>
                  <c:y val="-1.55110602778783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B79-4C8F-A903-68E857FD5F36}"/>
                </c:ext>
              </c:extLst>
            </c:dLbl>
            <c:dLbl>
              <c:idx val="3"/>
              <c:layout>
                <c:manualLayout>
                  <c:x val="1.8501090882504775E-2"/>
                  <c:y val="4.356589727881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B79-4C8F-A903-68E857FD5F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'M9'!$E$25:$E$28</c:f>
              <c:strCache>
                <c:ptCount val="4"/>
                <c:pt idx="0">
                  <c:v>Março</c:v>
                </c:pt>
                <c:pt idx="1">
                  <c:v>Junho</c:v>
                </c:pt>
                <c:pt idx="2">
                  <c:v>Setembro</c:v>
                </c:pt>
                <c:pt idx="3">
                  <c:v>Dezembro</c:v>
                </c:pt>
              </c:strCache>
            </c:strRef>
          </c:cat>
          <c:val>
            <c:numRef>
              <c:f>'M9'!$J$25:$J$28</c:f>
              <c:numCache>
                <c:formatCode>0.00%</c:formatCode>
                <c:ptCount val="4"/>
                <c:pt idx="0" formatCode="0%">
                  <c:v>0</c:v>
                </c:pt>
                <c:pt idx="1">
                  <c:v>0.8095</c:v>
                </c:pt>
                <c:pt idx="2">
                  <c:v>0.95</c:v>
                </c:pt>
                <c:pt idx="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11AA-41C3-90AC-A136A95E2F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91160032"/>
        <c:axId val="-1491168736"/>
      </c:lineChart>
      <c:catAx>
        <c:axId val="-1491174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491164384"/>
        <c:crosses val="autoZero"/>
        <c:auto val="1"/>
        <c:lblAlgn val="ctr"/>
        <c:lblOffset val="100"/>
        <c:noMultiLvlLbl val="0"/>
      </c:catAx>
      <c:valAx>
        <c:axId val="-1491164384"/>
        <c:scaling>
          <c:orientation val="minMax"/>
          <c:max val="1"/>
        </c:scaling>
        <c:delete val="1"/>
        <c:axPos val="l"/>
        <c:numFmt formatCode="0%" sourceLinked="1"/>
        <c:majorTickMark val="none"/>
        <c:minorTickMark val="none"/>
        <c:tickLblPos val="nextTo"/>
        <c:crossAx val="-1491174720"/>
        <c:crosses val="autoZero"/>
        <c:crossBetween val="between"/>
      </c:valAx>
      <c:valAx>
        <c:axId val="-1491168736"/>
        <c:scaling>
          <c:orientation val="minMax"/>
          <c:max val="1"/>
        </c:scaling>
        <c:delete val="1"/>
        <c:axPos val="r"/>
        <c:numFmt formatCode="0%" sourceLinked="1"/>
        <c:majorTickMark val="out"/>
        <c:minorTickMark val="none"/>
        <c:tickLblPos val="nextTo"/>
        <c:crossAx val="-1491160032"/>
        <c:crosses val="max"/>
        <c:crossBetween val="between"/>
      </c:valAx>
      <c:catAx>
        <c:axId val="-1491160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4911687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884911774087916E-4"/>
          <c:y val="1.3329422647383976E-3"/>
          <c:w val="0.98777943801800894"/>
          <c:h val="0.574996578149794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'M11'!$D$23</c:f>
              <c:strCache>
                <c:ptCount val="1"/>
                <c:pt idx="0">
                  <c:v>Plano de ação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'M11'!$C$24:$C$27</c:f>
              <c:strCache>
                <c:ptCount val="4"/>
                <c:pt idx="0">
                  <c:v>Março</c:v>
                </c:pt>
                <c:pt idx="1">
                  <c:v>Junho</c:v>
                </c:pt>
                <c:pt idx="2">
                  <c:v>Setembro</c:v>
                </c:pt>
                <c:pt idx="3">
                  <c:v>Dezembro</c:v>
                </c:pt>
              </c:strCache>
            </c:strRef>
          </c:cat>
          <c:val>
            <c:numRef>
              <c:f>'M11'!$D$24:$D$27</c:f>
              <c:numCache>
                <c:formatCode>0%</c:formatCode>
                <c:ptCount val="4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B7-4EB5-81AA-6CDD33D80A57}"/>
            </c:ext>
          </c:extLst>
        </c:ser>
        <c:ser>
          <c:idx val="1"/>
          <c:order val="2"/>
          <c:tx>
            <c:strRef>
              <c:f>'M11'!$F$23</c:f>
              <c:strCache>
                <c:ptCount val="1"/>
                <c:pt idx="0">
                  <c:v>Monitoramento e documentação do plano de ação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5B7-4EB5-81AA-6CDD33D80A57}"/>
                </c:ext>
              </c:extLst>
            </c:dLbl>
            <c:dLbl>
              <c:idx val="1"/>
              <c:layout>
                <c:manualLayout>
                  <c:x val="-2.8188865398167725E-2"/>
                  <c:y val="4.127968318005677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Sim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B5B7-4EB5-81AA-6CDD33D80A5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  <a:p>
                    <a:r>
                      <a:rPr lang="en-US"/>
                      <a:t>Sim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0F50-4951-BB32-EB3232E3A6A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Sim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0F50-4951-BB32-EB3232E3A6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'M11'!$C$24:$C$27</c:f>
              <c:strCache>
                <c:ptCount val="4"/>
                <c:pt idx="0">
                  <c:v>Março</c:v>
                </c:pt>
                <c:pt idx="1">
                  <c:v>Junho</c:v>
                </c:pt>
                <c:pt idx="2">
                  <c:v>Setembro</c:v>
                </c:pt>
                <c:pt idx="3">
                  <c:v>Dezembro</c:v>
                </c:pt>
              </c:strCache>
            </c:strRef>
          </c:cat>
          <c:val>
            <c:numRef>
              <c:f>'M11'!$F$24:$F$27</c:f>
              <c:numCache>
                <c:formatCode>0%</c:formatCode>
                <c:ptCount val="4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5B7-4EB5-81AA-6CDD33D80A57}"/>
            </c:ext>
          </c:extLst>
        </c:ser>
        <c:ser>
          <c:idx val="2"/>
          <c:order val="3"/>
          <c:tx>
            <c:strRef>
              <c:f>'M11'!$G$23</c:f>
              <c:strCache>
                <c:ptCount val="1"/>
                <c:pt idx="0">
                  <c:v>Divulgação dos resultados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B7-4EB5-81AA-6CDD33D80A57}"/>
                </c:ext>
              </c:extLst>
            </c:dLbl>
            <c:dLbl>
              <c:idx val="1"/>
              <c:layout>
                <c:manualLayout>
                  <c:x val="0"/>
                  <c:y val="8.255936636011351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Sim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B5B7-4EB5-81AA-6CDD33D80A5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Sim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0F50-4951-BB32-EB3232E3A6A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Sim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0F50-4951-BB32-EB3232E3A6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'M11'!$C$24:$C$27</c:f>
              <c:strCache>
                <c:ptCount val="4"/>
                <c:pt idx="0">
                  <c:v>Março</c:v>
                </c:pt>
                <c:pt idx="1">
                  <c:v>Junho</c:v>
                </c:pt>
                <c:pt idx="2">
                  <c:v>Setembro</c:v>
                </c:pt>
                <c:pt idx="3">
                  <c:v>Dezembro</c:v>
                </c:pt>
              </c:strCache>
            </c:strRef>
          </c:cat>
          <c:val>
            <c:numRef>
              <c:f>'M11'!$G$24:$G$27</c:f>
              <c:numCache>
                <c:formatCode>0%</c:formatCode>
                <c:ptCount val="4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5B7-4EB5-81AA-6CDD33D80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491166560"/>
        <c:axId val="-1491174176"/>
      </c:barChart>
      <c:lineChart>
        <c:grouping val="standard"/>
        <c:varyColors val="0"/>
        <c:ser>
          <c:idx val="4"/>
          <c:order val="1"/>
          <c:tx>
            <c:strRef>
              <c:f>'M11'!$E$23</c:f>
              <c:strCache>
                <c:ptCount val="1"/>
                <c:pt idx="0">
                  <c:v>Execução do plano de ação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'M11'!$C$24:$C$27</c:f>
              <c:strCache>
                <c:ptCount val="4"/>
                <c:pt idx="0">
                  <c:v>Março</c:v>
                </c:pt>
                <c:pt idx="1">
                  <c:v>Junho</c:v>
                </c:pt>
                <c:pt idx="2">
                  <c:v>Setembro</c:v>
                </c:pt>
                <c:pt idx="3">
                  <c:v>Dezembro</c:v>
                </c:pt>
              </c:strCache>
            </c:strRef>
          </c:cat>
          <c:val>
            <c:numRef>
              <c:f>'M11'!$E$24:$E$27</c:f>
              <c:numCache>
                <c:formatCode>0%</c:formatCode>
                <c:ptCount val="4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F50-4951-BB32-EB3232E3A6AD}"/>
            </c:ext>
          </c:extLst>
        </c:ser>
        <c:ser>
          <c:idx val="3"/>
          <c:order val="4"/>
          <c:tx>
            <c:strRef>
              <c:f>'M11'!$H$23</c:f>
              <c:strCache>
                <c:ptCount val="1"/>
                <c:pt idx="0">
                  <c:v>Meta - cumprimento acumulado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168316173006696E-2"/>
                  <c:y val="2.07684319833852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5B7-4EB5-81AA-6CDD33D80A57}"/>
                </c:ext>
              </c:extLst>
            </c:dLbl>
            <c:dLbl>
              <c:idx val="1"/>
              <c:layout>
                <c:manualLayout>
                  <c:x val="-5.0739957716701901E-2"/>
                  <c:y val="-4.1279683180056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F50-4951-BB32-EB3232E3A6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'M11'!$C$24:$C$27</c:f>
              <c:strCache>
                <c:ptCount val="4"/>
                <c:pt idx="0">
                  <c:v>Março</c:v>
                </c:pt>
                <c:pt idx="1">
                  <c:v>Junho</c:v>
                </c:pt>
                <c:pt idx="2">
                  <c:v>Setembro</c:v>
                </c:pt>
                <c:pt idx="3">
                  <c:v>Dezembro</c:v>
                </c:pt>
              </c:strCache>
            </c:strRef>
          </c:cat>
          <c:val>
            <c:numRef>
              <c:f>'M11'!$H$24:$H$27</c:f>
              <c:numCache>
                <c:formatCode>0%</c:formatCode>
                <c:ptCount val="4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B7-4EB5-81AA-6CDD33D80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91166560"/>
        <c:axId val="-1491174176"/>
      </c:lineChart>
      <c:catAx>
        <c:axId val="-1491166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491174176"/>
        <c:crosses val="autoZero"/>
        <c:auto val="1"/>
        <c:lblAlgn val="ctr"/>
        <c:lblOffset val="100"/>
        <c:noMultiLvlLbl val="0"/>
      </c:catAx>
      <c:valAx>
        <c:axId val="-1491174176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-1491166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4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</c:legendEntry>
      <c:layout>
        <c:manualLayout>
          <c:xMode val="edge"/>
          <c:yMode val="edge"/>
          <c:x val="0"/>
          <c:y val="0.65789212529840735"/>
          <c:w val="0.98752897959636654"/>
          <c:h val="0.342107812131286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1986176410344349E-2"/>
          <c:y val="5.2748365803868012E-2"/>
          <c:w val="0.9459146100385365"/>
          <c:h val="0.72399375311730896"/>
        </c:manualLayout>
      </c:layout>
      <c:barChart>
        <c:barDir val="col"/>
        <c:grouping val="clustered"/>
        <c:varyColors val="0"/>
        <c:ser>
          <c:idx val="0"/>
          <c:order val="0"/>
          <c:tx>
            <c:v>Realização de ações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Sim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2E41-4BDD-8821-288F23C957D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Sim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C866-4367-88FD-AC376150F88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Sim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2E41-4BDD-8821-288F23C957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'M12'!$B$13:$B$17</c15:sqref>
                  </c15:fullRef>
                </c:ext>
              </c:extLst>
              <c:f>'M12'!$B$14:$B$17</c:f>
              <c:strCache>
                <c:ptCount val="4"/>
                <c:pt idx="0">
                  <c:v>Março</c:v>
                </c:pt>
                <c:pt idx="1">
                  <c:v>Junho</c:v>
                </c:pt>
                <c:pt idx="2">
                  <c:v>Setembro</c:v>
                </c:pt>
                <c:pt idx="3">
                  <c:v>Dezembro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'M12'!$D$13:$D$17</c15:sqref>
                  </c15:fullRef>
                </c:ext>
              </c:extLst>
              <c:f>'M12'!$D$14:$D$17</c:f>
              <c:numCache>
                <c:formatCode>0%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66-4367-88FD-AC376150F881}"/>
            </c:ext>
          </c:extLst>
        </c:ser>
        <c:ser>
          <c:idx val="1"/>
          <c:order val="1"/>
          <c:tx>
            <c:v>% magistrados(as)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'M12'!$B$13:$B$17</c15:sqref>
                  </c15:fullRef>
                </c:ext>
              </c:extLst>
              <c:f>'M12'!$B$14:$B$17</c:f>
              <c:strCache>
                <c:ptCount val="4"/>
                <c:pt idx="0">
                  <c:v>Março</c:v>
                </c:pt>
                <c:pt idx="1">
                  <c:v>Junho</c:v>
                </c:pt>
                <c:pt idx="2">
                  <c:v>Setembro</c:v>
                </c:pt>
                <c:pt idx="3">
                  <c:v>Dezembro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'M12'!$G$13:$G$17</c15:sqref>
                  </c15:fullRef>
                </c:ext>
              </c:extLst>
              <c:f>'M12'!$G$14:$G$17</c:f>
              <c:numCache>
                <c:formatCode>0.0%</c:formatCode>
                <c:ptCount val="4"/>
                <c:pt idx="0">
                  <c:v>0</c:v>
                </c:pt>
                <c:pt idx="1">
                  <c:v>1.8599999999999998E-2</c:v>
                </c:pt>
                <c:pt idx="2">
                  <c:v>6.2700000000000006E-2</c:v>
                </c:pt>
                <c:pt idx="3">
                  <c:v>7.1199999999999999E-2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866-4367-88FD-AC376150F881}"/>
            </c:ext>
          </c:extLst>
        </c:ser>
        <c:ser>
          <c:idx val="2"/>
          <c:order val="2"/>
          <c:tx>
            <c:v>% servidores(as)</c:v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8.1300795659518844E-3"/>
                  <c:y val="2.12314154065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866-4367-88FD-AC376150F881}"/>
                </c:ext>
              </c:extLst>
            </c:dLbl>
            <c:dLbl>
              <c:idx val="1"/>
              <c:layout>
                <c:manualLayout>
                  <c:x val="1.0840106087935879E-2"/>
                  <c:y val="1.69851323252144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866-4367-88FD-AC376150F881}"/>
                </c:ext>
              </c:extLst>
            </c:dLbl>
            <c:dLbl>
              <c:idx val="3"/>
              <c:layout>
                <c:manualLayout>
                  <c:x val="0"/>
                  <c:y val="6.997080264713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41-4BDD-8821-288F23C957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'M12'!$B$13:$B$17</c15:sqref>
                  </c15:fullRef>
                </c:ext>
              </c:extLst>
              <c:f>'M12'!$B$14:$B$17</c:f>
              <c:strCache>
                <c:ptCount val="4"/>
                <c:pt idx="0">
                  <c:v>Março</c:v>
                </c:pt>
                <c:pt idx="1">
                  <c:v>Junho</c:v>
                </c:pt>
                <c:pt idx="2">
                  <c:v>Setembro</c:v>
                </c:pt>
                <c:pt idx="3">
                  <c:v>Dezembro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'M12'!$K$13:$K$17</c15:sqref>
                  </c15:fullRef>
                </c:ext>
              </c:extLst>
              <c:f>'M12'!$K$14:$K$17</c:f>
              <c:numCache>
                <c:formatCode>0.0%</c:formatCode>
                <c:ptCount val="4"/>
                <c:pt idx="0">
                  <c:v>0.11083743842364532</c:v>
                </c:pt>
                <c:pt idx="1">
                  <c:v>0.26229999999999998</c:v>
                </c:pt>
                <c:pt idx="2">
                  <c:v>0.45760000000000001</c:v>
                </c:pt>
                <c:pt idx="3">
                  <c:v>0.56279999999999997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866-4367-88FD-AC376150F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491173632"/>
        <c:axId val="-1491167648"/>
      </c:barChart>
      <c:lineChart>
        <c:grouping val="standard"/>
        <c:varyColors val="0"/>
        <c:ser>
          <c:idx val="3"/>
          <c:order val="3"/>
          <c:tx>
            <c:v>Meta - cumprimento acumulado</c:v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2330610005631309E-2"/>
                  <c:y val="-1.27388492439109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866-4367-88FD-AC376150F881}"/>
                </c:ext>
              </c:extLst>
            </c:dLbl>
            <c:dLbl>
              <c:idx val="1"/>
              <c:layout>
                <c:manualLayout>
                  <c:x val="-2.439023869785573E-2"/>
                  <c:y val="-2.123141540651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866-4367-88FD-AC376150F8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'M12'!$B$13:$B$17</c15:sqref>
                  </c15:fullRef>
                </c:ext>
              </c:extLst>
              <c:f>'M12'!$B$14:$B$17</c:f>
              <c:strCache>
                <c:ptCount val="4"/>
                <c:pt idx="0">
                  <c:v>Março</c:v>
                </c:pt>
                <c:pt idx="1">
                  <c:v>Junho</c:v>
                </c:pt>
                <c:pt idx="2">
                  <c:v>Setembro</c:v>
                </c:pt>
                <c:pt idx="3">
                  <c:v>Dezembro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'M12'!$L$13:$L$17</c15:sqref>
                  </c15:fullRef>
                </c:ext>
              </c:extLst>
              <c:f>'M12'!$L$14:$L$17</c:f>
              <c:numCache>
                <c:formatCode>0.0%</c:formatCode>
                <c:ptCount val="4"/>
                <c:pt idx="0">
                  <c:v>0.33333333333333331</c:v>
                </c:pt>
                <c:pt idx="1">
                  <c:v>0.66659999999999997</c:v>
                </c:pt>
                <c:pt idx="2">
                  <c:v>0.66659999999999997</c:v>
                </c:pt>
                <c:pt idx="3">
                  <c:v>0.66659999999999997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866-4367-88FD-AC376150F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91173632"/>
        <c:axId val="-1491167648"/>
      </c:lineChart>
      <c:catAx>
        <c:axId val="-1491173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491167648"/>
        <c:crosses val="autoZero"/>
        <c:auto val="1"/>
        <c:lblAlgn val="ctr"/>
        <c:lblOffset val="100"/>
        <c:noMultiLvlLbl val="0"/>
      </c:catAx>
      <c:valAx>
        <c:axId val="-1491167648"/>
        <c:scaling>
          <c:orientation val="minMax"/>
          <c:max val="1"/>
        </c:scaling>
        <c:delete val="1"/>
        <c:axPos val="l"/>
        <c:numFmt formatCode="General" sourceLinked="1"/>
        <c:majorTickMark val="out"/>
        <c:minorTickMark val="none"/>
        <c:tickLblPos val="nextTo"/>
        <c:crossAx val="-1491173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6173664945653556E-2"/>
          <c:y val="0.86837288263520374"/>
          <c:w val="0.84468014032095129"/>
          <c:h val="0.128023538954129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397435076712978E-2"/>
          <c:y val="5.3021695072926013E-2"/>
          <c:w val="0.87942327476751836"/>
          <c:h val="0.766221356470663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'M1-2ºG'!$M$11</c:f>
              <c:strCache>
                <c:ptCount val="1"/>
                <c:pt idx="0">
                  <c:v>Cumprimento da meta acumulado 1,2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10" baseline="0"/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'M1-2ºG'!$B$12:$B$24</c:f>
              <c:strCache>
                <c:ptCount val="13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  <c:pt idx="12">
                  <c:v>Total</c:v>
                </c:pt>
              </c:strCache>
            </c:strRef>
          </c:cat>
          <c:val>
            <c:numRef>
              <c:f>'M1-2ºG'!$M$12:$M$24</c:f>
              <c:numCache>
                <c:formatCode>0.00%</c:formatCode>
                <c:ptCount val="13"/>
                <c:pt idx="0">
                  <c:v>0.30214190093708165</c:v>
                </c:pt>
                <c:pt idx="1">
                  <c:v>0.67070774633167507</c:v>
                </c:pt>
                <c:pt idx="2">
                  <c:v>0.82761087267525035</c:v>
                </c:pt>
                <c:pt idx="3">
                  <c:v>0.8335433802069514</c:v>
                </c:pt>
                <c:pt idx="4">
                  <c:v>0.8680043289504783</c:v>
                </c:pt>
                <c:pt idx="5">
                  <c:v>0.84513580444961345</c:v>
                </c:pt>
                <c:pt idx="6">
                  <c:v>0.8442094815113893</c:v>
                </c:pt>
                <c:pt idx="7">
                  <c:v>0.85243069134450611</c:v>
                </c:pt>
                <c:pt idx="8">
                  <c:v>0.85220650238920637</c:v>
                </c:pt>
                <c:pt idx="9">
                  <c:v>0.85750956367466868</c:v>
                </c:pt>
                <c:pt idx="10">
                  <c:v>0.87233912994940854</c:v>
                </c:pt>
                <c:pt idx="11">
                  <c:v>0.89738956394714631</c:v>
                </c:pt>
                <c:pt idx="12">
                  <c:v>0.89738956394714631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12-4A61-9F9E-1B1B8C285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608049808"/>
        <c:axId val="-1608053616"/>
      </c:barChart>
      <c:lineChart>
        <c:grouping val="standard"/>
        <c:varyColors val="0"/>
        <c:ser>
          <c:idx val="1"/>
          <c:order val="1"/>
          <c:tx>
            <c:v>Meta</c:v>
          </c:tx>
          <c:spPr>
            <a:ln w="3492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val>
            <c:numRef>
              <c:f>'[2]Dados Meta 1'!$P$5:$P$17</c:f>
              <c:numCache>
                <c:formatCode>General</c:formatCode>
                <c:ptCount val="1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12-4A61-9F9E-1B1B8C285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08051984"/>
        <c:axId val="-1608053072"/>
      </c:lineChart>
      <c:catAx>
        <c:axId val="-1608049808"/>
        <c:scaling>
          <c:orientation val="minMax"/>
        </c:scaling>
        <c:delete val="0"/>
        <c:axPos val="b"/>
        <c:numFmt formatCode="ge\r\a\l" sourceLinked="0"/>
        <c:majorTickMark val="none"/>
        <c:minorTickMark val="none"/>
        <c:tickLblPos val="nextTo"/>
        <c:txPr>
          <a:bodyPr/>
          <a:lstStyle/>
          <a:p>
            <a:pPr>
              <a:defRPr sz="850" baseline="0">
                <a:latin typeface="Calibri" panose="020F0502020204030204" pitchFamily="34" charset="0"/>
              </a:defRPr>
            </a:pPr>
            <a:endParaRPr lang="pt-BR"/>
          </a:p>
        </c:txPr>
        <c:crossAx val="-1608053616"/>
        <c:crosses val="autoZero"/>
        <c:auto val="1"/>
        <c:lblAlgn val="ctr"/>
        <c:lblOffset val="100"/>
        <c:noMultiLvlLbl val="0"/>
      </c:catAx>
      <c:valAx>
        <c:axId val="-1608053616"/>
        <c:scaling>
          <c:orientation val="minMax"/>
          <c:max val="1.05"/>
          <c:min val="0"/>
        </c:scaling>
        <c:delete val="1"/>
        <c:axPos val="l"/>
        <c:majorGridlines>
          <c:spPr>
            <a:ln>
              <a:noFill/>
            </a:ln>
          </c:spPr>
        </c:majorGridlines>
        <c:numFmt formatCode="#.000%" sourceLinked="0"/>
        <c:majorTickMark val="out"/>
        <c:minorTickMark val="none"/>
        <c:tickLblPos val="nextTo"/>
        <c:crossAx val="-1608049808"/>
        <c:crosses val="autoZero"/>
        <c:crossBetween val="between"/>
      </c:valAx>
      <c:valAx>
        <c:axId val="-1608053072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-1608051984"/>
        <c:crosses val="max"/>
        <c:crossBetween val="between"/>
      </c:valAx>
      <c:catAx>
        <c:axId val="-1608051984"/>
        <c:scaling>
          <c:orientation val="minMax"/>
        </c:scaling>
        <c:delete val="1"/>
        <c:axPos val="b"/>
        <c:majorTickMark val="out"/>
        <c:minorTickMark val="none"/>
        <c:tickLblPos val="nextTo"/>
        <c:crossAx val="-1608053072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556290339152442E-2"/>
          <c:y val="0"/>
          <c:w val="0.9043973443536949"/>
          <c:h val="0.825126653688836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'M1-Geral'!$M$11</c:f>
              <c:strCache>
                <c:ptCount val="1"/>
                <c:pt idx="0">
                  <c:v>Cumprimento da meta acumulado 1,2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10" baseline="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'M1-Geral'!$B$12:$B$24</c:f>
              <c:strCache>
                <c:ptCount val="13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  <c:pt idx="12">
                  <c:v>Total</c:v>
                </c:pt>
              </c:strCache>
            </c:strRef>
          </c:cat>
          <c:val>
            <c:numRef>
              <c:f>'M1-Geral'!$M$12:$M$24</c:f>
              <c:numCache>
                <c:formatCode>0.00%</c:formatCode>
                <c:ptCount val="13"/>
                <c:pt idx="0">
                  <c:v>0.60386074905131171</c:v>
                </c:pt>
                <c:pt idx="1">
                  <c:v>0.81357960665416684</c:v>
                </c:pt>
                <c:pt idx="2">
                  <c:v>0.93462326428408837</c:v>
                </c:pt>
                <c:pt idx="3">
                  <c:v>0.93975603402385299</c:v>
                </c:pt>
                <c:pt idx="4">
                  <c:v>0.96856138231550792</c:v>
                </c:pt>
                <c:pt idx="5">
                  <c:v>0.97283061792592807</c:v>
                </c:pt>
                <c:pt idx="6">
                  <c:v>0.97263507867153742</c:v>
                </c:pt>
                <c:pt idx="7">
                  <c:v>0.97959272141247034</c:v>
                </c:pt>
                <c:pt idx="8">
                  <c:v>0.98186505707770277</c:v>
                </c:pt>
                <c:pt idx="9">
                  <c:v>0.98622303302686531</c:v>
                </c:pt>
                <c:pt idx="10">
                  <c:v>0.99476461009056005</c:v>
                </c:pt>
                <c:pt idx="11">
                  <c:v>0.99656778580244487</c:v>
                </c:pt>
                <c:pt idx="12">
                  <c:v>0.99656778580244487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F2-4E19-9223-CE1FA5A9C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608048720"/>
        <c:axId val="-1608048176"/>
      </c:barChart>
      <c:lineChart>
        <c:grouping val="standard"/>
        <c:varyColors val="0"/>
        <c:ser>
          <c:idx val="1"/>
          <c:order val="1"/>
          <c:tx>
            <c:v>Meta</c:v>
          </c:tx>
          <c:spPr>
            <a:ln w="3492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val>
            <c:numRef>
              <c:f>'[2]Dados Meta 1'!$P$5:$P$17</c:f>
              <c:numCache>
                <c:formatCode>General</c:formatCode>
                <c:ptCount val="1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F2-4E19-9223-CE1FA5A9C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08048720"/>
        <c:axId val="-1608048176"/>
      </c:lineChart>
      <c:catAx>
        <c:axId val="-1608048720"/>
        <c:scaling>
          <c:orientation val="minMax"/>
        </c:scaling>
        <c:delete val="0"/>
        <c:axPos val="b"/>
        <c:numFmt formatCode="ge\r\a\l" sourceLinked="0"/>
        <c:majorTickMark val="none"/>
        <c:minorTickMark val="none"/>
        <c:tickLblPos val="nextTo"/>
        <c:txPr>
          <a:bodyPr/>
          <a:lstStyle/>
          <a:p>
            <a:pPr>
              <a:defRPr sz="850" baseline="0">
                <a:latin typeface="Calibri" panose="020F0502020204030204" pitchFamily="34" charset="0"/>
              </a:defRPr>
            </a:pPr>
            <a:endParaRPr lang="pt-BR"/>
          </a:p>
        </c:txPr>
        <c:crossAx val="-1608048176"/>
        <c:crosses val="autoZero"/>
        <c:auto val="1"/>
        <c:lblAlgn val="ctr"/>
        <c:lblOffset val="100"/>
        <c:noMultiLvlLbl val="0"/>
      </c:catAx>
      <c:valAx>
        <c:axId val="-1608048176"/>
        <c:scaling>
          <c:orientation val="minMax"/>
          <c:max val="1.05"/>
          <c:min val="0"/>
        </c:scaling>
        <c:delete val="1"/>
        <c:axPos val="l"/>
        <c:majorGridlines>
          <c:spPr>
            <a:ln>
              <a:noFill/>
            </a:ln>
          </c:spPr>
        </c:majorGridlines>
        <c:numFmt formatCode="#.000%" sourceLinked="0"/>
        <c:majorTickMark val="out"/>
        <c:minorTickMark val="none"/>
        <c:tickLblPos val="nextTo"/>
        <c:crossAx val="-160804872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9636260590758143E-2"/>
          <c:y val="0.19047619047619047"/>
          <c:w val="0.90375233625517792"/>
          <c:h val="0.574839281453454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'M2-1ºG'!$L$11</c:f>
              <c:strCache>
                <c:ptCount val="1"/>
                <c:pt idx="0">
                  <c:v>Cumprimento da meta acumulado 2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89E-49E7-B0D3-813DC0835991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9E-49E7-B0D3-813DC0835991}"/>
                </c:ext>
              </c:extLst>
            </c:dLbl>
            <c:dLbl>
              <c:idx val="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89E-49E7-B0D3-813DC0835991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89E-49E7-B0D3-813DC0835991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89E-49E7-B0D3-813DC0835991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89E-49E7-B0D3-813DC0835991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89E-49E7-B0D3-813DC0835991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89E-49E7-B0D3-813DC0835991}"/>
                </c:ext>
              </c:extLst>
            </c:dLbl>
            <c:dLbl>
              <c:idx val="8"/>
              <c:layout>
                <c:manualLayout>
                  <c:x val="-1.5028448981281302E-3"/>
                  <c:y val="2.754542045880628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89E-49E7-B0D3-813DC0835991}"/>
                </c:ext>
              </c:extLst>
            </c:dLbl>
            <c:dLbl>
              <c:idx val="9"/>
              <c:layout>
                <c:manualLayout>
                  <c:x val="-4.1986260007027005E-3"/>
                  <c:y val="1.16344547840610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89E-49E7-B0D3-813DC0835991}"/>
                </c:ext>
              </c:extLst>
            </c:dLbl>
            <c:dLbl>
              <c:idx val="10"/>
              <c:layout>
                <c:manualLayout>
                  <c:x val="1.1929362044463406E-3"/>
                  <c:y val="8.470532092579292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89E-49E7-B0D3-813DC0835991}"/>
                </c:ext>
              </c:extLst>
            </c:dLbl>
            <c:dLbl>
              <c:idx val="11"/>
              <c:layout>
                <c:manualLayout>
                  <c:x val="1.1929362044462417E-3"/>
                  <c:y val="1.83870198043425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89E-49E7-B0D3-813DC0835991}"/>
                </c:ext>
              </c:extLst>
            </c:dLbl>
            <c:dLbl>
              <c:idx val="12"/>
              <c:layout>
                <c:manualLayout>
                  <c:x val="1.1929362044463406E-3"/>
                  <c:y val="1.4058015475338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89E-49E7-B0D3-813DC08359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Overflow="overflow" horzOverflow="overflow" vert="horz" wrap="square" anchor="ctr" anchorCtr="1">
                <a:spAutoFit/>
              </a:bodyPr>
              <a:lstStyle/>
              <a:p>
                <a:pPr>
                  <a:defRPr sz="810" baseline="0"/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'M2-1ºG'!$B$12:$B$24</c:f>
              <c:strCache>
                <c:ptCount val="13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  <c:pt idx="12">
                  <c:v>Total</c:v>
                </c:pt>
              </c:strCache>
            </c:strRef>
          </c:cat>
          <c:val>
            <c:numRef>
              <c:f>'M2-1ºG'!$L$12:$L$24</c:f>
              <c:numCache>
                <c:formatCode>0.00%</c:formatCode>
                <c:ptCount val="13"/>
                <c:pt idx="0">
                  <c:v>0.93859172642871014</c:v>
                </c:pt>
                <c:pt idx="1">
                  <c:v>0.96011442053136531</c:v>
                </c:pt>
                <c:pt idx="2">
                  <c:v>0.98409702575033864</c:v>
                </c:pt>
                <c:pt idx="3">
                  <c:v>0.9983281213724674</c:v>
                </c:pt>
                <c:pt idx="4">
                  <c:v>1.0131149100046581</c:v>
                </c:pt>
                <c:pt idx="5">
                  <c:v>1.0251103238237305</c:v>
                </c:pt>
                <c:pt idx="6">
                  <c:v>1.0354904394467757</c:v>
                </c:pt>
                <c:pt idx="7">
                  <c:v>1.0447404519977406</c:v>
                </c:pt>
                <c:pt idx="8">
                  <c:v>1.0511837549666396</c:v>
                </c:pt>
                <c:pt idx="9">
                  <c:v>1.0566986172252009</c:v>
                </c:pt>
                <c:pt idx="10">
                  <c:v>1.0615837842012255</c:v>
                </c:pt>
                <c:pt idx="11">
                  <c:v>1.0668839608637217</c:v>
                </c:pt>
                <c:pt idx="12">
                  <c:v>1.0668839608637217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8D-4717-BBAF-0C7FC47BA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92617360"/>
        <c:axId val="-1492617904"/>
      </c:barChart>
      <c:lineChart>
        <c:grouping val="standard"/>
        <c:varyColors val="0"/>
        <c:ser>
          <c:idx val="1"/>
          <c:order val="1"/>
          <c:tx>
            <c:v>Meta</c:v>
          </c:tx>
          <c:spPr>
            <a:ln w="34925">
              <a:solidFill>
                <a:schemeClr val="bg1">
                  <a:lumMod val="65000"/>
                </a:schemeClr>
              </a:solidFill>
            </a:ln>
            <a:effectLst>
              <a:innerShdw blurRad="63500" dist="50800">
                <a:prstClr val="black">
                  <a:alpha val="50000"/>
                </a:prstClr>
              </a:innerShdw>
            </a:effectLst>
          </c:spPr>
          <c:marker>
            <c:symbol val="none"/>
          </c:marker>
          <c:val>
            <c:numRef>
              <c:f>#REF!</c:f>
              <c:numCache>
                <c:formatCode>ge\r\a\l</c:formatCode>
                <c:ptCount val="1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8D-4717-BBAF-0C7FC47BA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92617360"/>
        <c:axId val="-1492617904"/>
      </c:lineChart>
      <c:catAx>
        <c:axId val="-1492617360"/>
        <c:scaling>
          <c:orientation val="minMax"/>
        </c:scaling>
        <c:delete val="0"/>
        <c:axPos val="b"/>
        <c:numFmt formatCode="ge\r\a\l" sourceLinked="0"/>
        <c:majorTickMark val="none"/>
        <c:minorTickMark val="none"/>
        <c:tickLblPos val="nextTo"/>
        <c:txPr>
          <a:bodyPr/>
          <a:lstStyle/>
          <a:p>
            <a:pPr>
              <a:defRPr sz="850" baseline="0">
                <a:latin typeface="Calibri" panose="020F0502020204030204" pitchFamily="34" charset="0"/>
              </a:defRPr>
            </a:pPr>
            <a:endParaRPr lang="pt-BR"/>
          </a:p>
        </c:txPr>
        <c:crossAx val="-1492617904"/>
        <c:crosses val="autoZero"/>
        <c:auto val="1"/>
        <c:lblAlgn val="ctr"/>
        <c:lblOffset val="100"/>
        <c:noMultiLvlLbl val="0"/>
      </c:catAx>
      <c:valAx>
        <c:axId val="-1492617904"/>
        <c:scaling>
          <c:orientation val="minMax"/>
          <c:max val="1.05"/>
          <c:min val="0"/>
        </c:scaling>
        <c:delete val="1"/>
        <c:axPos val="l"/>
        <c:majorGridlines>
          <c:spPr>
            <a:ln>
              <a:noFill/>
            </a:ln>
          </c:spPr>
        </c:majorGridlines>
        <c:numFmt formatCode="#.000%" sourceLinked="0"/>
        <c:majorTickMark val="out"/>
        <c:minorTickMark val="none"/>
        <c:tickLblPos val="nextTo"/>
        <c:crossAx val="-149261736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'M2-2ºG'!$L$11</c:f>
              <c:strCache>
                <c:ptCount val="1"/>
                <c:pt idx="0">
                  <c:v>Cumprimento da meta acumulado 2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10" baseline="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'M2-2ºG'!$B$12:$B$24</c:f>
              <c:strCache>
                <c:ptCount val="13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  <c:pt idx="12">
                  <c:v>Total</c:v>
                </c:pt>
              </c:strCache>
            </c:strRef>
          </c:cat>
          <c:val>
            <c:numRef>
              <c:f>'M2-2ºG'!$L$12:$L$24</c:f>
              <c:numCache>
                <c:formatCode>0.00%</c:formatCode>
                <c:ptCount val="13"/>
                <c:pt idx="0">
                  <c:v>0.99141106129667911</c:v>
                </c:pt>
                <c:pt idx="1">
                  <c:v>0.99825437239690928</c:v>
                </c:pt>
                <c:pt idx="2">
                  <c:v>1.0091800430742137</c:v>
                </c:pt>
                <c:pt idx="3">
                  <c:v>0.99855410123816912</c:v>
                </c:pt>
                <c:pt idx="4">
                  <c:v>1.0000392294193854</c:v>
                </c:pt>
                <c:pt idx="5">
                  <c:v>1.0013975579588401</c:v>
                </c:pt>
                <c:pt idx="6">
                  <c:v>1.0035374226079099</c:v>
                </c:pt>
                <c:pt idx="7">
                  <c:v>1.0113213678487081</c:v>
                </c:pt>
                <c:pt idx="8">
                  <c:v>1.022807101435917</c:v>
                </c:pt>
                <c:pt idx="9">
                  <c:v>1.0298937866060074</c:v>
                </c:pt>
                <c:pt idx="10">
                  <c:v>1.0319916028059695</c:v>
                </c:pt>
                <c:pt idx="11">
                  <c:v>1.0411361848852432</c:v>
                </c:pt>
                <c:pt idx="12">
                  <c:v>1.0411361848852432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2D-45B5-9C5F-0EA60CD47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92616272"/>
        <c:axId val="-1492623888"/>
      </c:barChart>
      <c:lineChart>
        <c:grouping val="standard"/>
        <c:varyColors val="0"/>
        <c:ser>
          <c:idx val="1"/>
          <c:order val="1"/>
          <c:tx>
            <c:v>Meta</c:v>
          </c:tx>
          <c:spPr>
            <a:ln w="34925">
              <a:solidFill>
                <a:schemeClr val="bg1">
                  <a:lumMod val="65000"/>
                </a:schemeClr>
              </a:solidFill>
            </a:ln>
            <a:effectLst>
              <a:innerShdw blurRad="63500" dist="50800">
                <a:prstClr val="black">
                  <a:alpha val="50000"/>
                </a:prstClr>
              </a:innerShdw>
            </a:effectLst>
          </c:spPr>
          <c:marker>
            <c:symbol val="none"/>
          </c:marker>
          <c:val>
            <c:numRef>
              <c:f>#REF!</c:f>
              <c:numCache>
                <c:formatCode>ge\r\a\l</c:formatCode>
                <c:ptCount val="1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2D-45B5-9C5F-0EA60CD47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92616272"/>
        <c:axId val="-1492623888"/>
      </c:lineChart>
      <c:catAx>
        <c:axId val="-1492616272"/>
        <c:scaling>
          <c:orientation val="minMax"/>
        </c:scaling>
        <c:delete val="0"/>
        <c:axPos val="b"/>
        <c:numFmt formatCode="ge\r\a\l" sourceLinked="0"/>
        <c:majorTickMark val="none"/>
        <c:minorTickMark val="none"/>
        <c:tickLblPos val="nextTo"/>
        <c:txPr>
          <a:bodyPr/>
          <a:lstStyle/>
          <a:p>
            <a:pPr>
              <a:defRPr sz="850" baseline="0">
                <a:latin typeface="Calibri" panose="020F0502020204030204" pitchFamily="34" charset="0"/>
              </a:defRPr>
            </a:pPr>
            <a:endParaRPr lang="pt-BR"/>
          </a:p>
        </c:txPr>
        <c:crossAx val="-1492623888"/>
        <c:crosses val="autoZero"/>
        <c:auto val="1"/>
        <c:lblAlgn val="ctr"/>
        <c:lblOffset val="100"/>
        <c:noMultiLvlLbl val="0"/>
      </c:catAx>
      <c:valAx>
        <c:axId val="-1492623888"/>
        <c:scaling>
          <c:orientation val="minMax"/>
          <c:max val="1.05"/>
          <c:min val="0"/>
        </c:scaling>
        <c:delete val="1"/>
        <c:axPos val="l"/>
        <c:majorGridlines>
          <c:spPr>
            <a:ln>
              <a:noFill/>
            </a:ln>
          </c:spPr>
        </c:majorGridlines>
        <c:numFmt formatCode="#.000%" sourceLinked="0"/>
        <c:majorTickMark val="out"/>
        <c:minorTickMark val="none"/>
        <c:tickLblPos val="nextTo"/>
        <c:crossAx val="-149261627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93377914470579E-2"/>
          <c:y val="0.11688311688311688"/>
          <c:w val="0.93049171122653429"/>
          <c:h val="0.64843235504652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'M2-Geral'!$L$11</c:f>
              <c:strCache>
                <c:ptCount val="1"/>
                <c:pt idx="0">
                  <c:v>Cumprimento da meta acumulado 2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8D9-4938-A583-26B5458E2C2F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8D9-4938-A583-26B5458E2C2F}"/>
                </c:ext>
              </c:extLst>
            </c:dLbl>
            <c:dLbl>
              <c:idx val="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8D9-4938-A583-26B5458E2C2F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D9-4938-A583-26B5458E2C2F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D9-4938-A583-26B5458E2C2F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8D9-4938-A583-26B5458E2C2F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8D9-4938-A583-26B5458E2C2F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8D9-4938-A583-26B5458E2C2F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8D9-4938-A583-26B5458E2C2F}"/>
                </c:ext>
              </c:extLst>
            </c:dLbl>
            <c:dLbl>
              <c:idx val="9"/>
              <c:layout>
                <c:manualLayout>
                  <c:x val="-1.505889559591112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8D9-4938-A583-26B5458E2C2F}"/>
                </c:ext>
              </c:extLst>
            </c:dLbl>
            <c:dLbl>
              <c:idx val="10"/>
              <c:layout>
                <c:manualLayout>
                  <c:x val="-4.20713213117404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8D9-4938-A583-26B5458E2C2F}"/>
                </c:ext>
              </c:extLst>
            </c:dLbl>
            <c:dLbl>
              <c:idx val="11"/>
              <c:layout>
                <c:manualLayout>
                  <c:x val="1.195353011991716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8D9-4938-A583-26B5458E2C2F}"/>
                </c:ext>
              </c:extLst>
            </c:dLbl>
            <c:dLbl>
              <c:idx val="12"/>
              <c:layout>
                <c:manualLayout>
                  <c:x val="-4.20713213117404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8D9-4938-A583-26B5458E2C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10" baseline="0"/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'M2-Geral'!$B$12:$B$24</c:f>
              <c:strCache>
                <c:ptCount val="13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  <c:pt idx="12">
                  <c:v>Total</c:v>
                </c:pt>
              </c:strCache>
            </c:strRef>
          </c:cat>
          <c:val>
            <c:numRef>
              <c:f>'M2-Geral'!$L$12:$L$24</c:f>
              <c:numCache>
                <c:formatCode>0.00%</c:formatCode>
                <c:ptCount val="13"/>
                <c:pt idx="0">
                  <c:v>0.94772113266893743</c:v>
                </c:pt>
                <c:pt idx="1">
                  <c:v>0.96671723054057968</c:v>
                </c:pt>
                <c:pt idx="2">
                  <c:v>0.98844525532482963</c:v>
                </c:pt>
                <c:pt idx="3">
                  <c:v>0.9983679368041033</c:v>
                </c:pt>
                <c:pt idx="4">
                  <c:v>1.0107853326431115</c:v>
                </c:pt>
                <c:pt idx="5">
                  <c:v>1.0208573782289549</c:v>
                </c:pt>
                <c:pt idx="6">
                  <c:v>1.0297033463197043</c:v>
                </c:pt>
                <c:pt idx="7">
                  <c:v>1.0386503315311724</c:v>
                </c:pt>
                <c:pt idx="8">
                  <c:v>1.045995637193841</c:v>
                </c:pt>
                <c:pt idx="9">
                  <c:v>1.051776158438775</c:v>
                </c:pt>
                <c:pt idx="10">
                  <c:v>1.0561232911260359</c:v>
                </c:pt>
                <c:pt idx="11">
                  <c:v>1.0621194754156928</c:v>
                </c:pt>
                <c:pt idx="12">
                  <c:v>1.0621194754156928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14-42B8-A2D5-C900316C0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92628784"/>
        <c:axId val="-1492615728"/>
      </c:barChart>
      <c:lineChart>
        <c:grouping val="standard"/>
        <c:varyColors val="0"/>
        <c:ser>
          <c:idx val="1"/>
          <c:order val="1"/>
          <c:tx>
            <c:v>Meta</c:v>
          </c:tx>
          <c:spPr>
            <a:ln w="34925">
              <a:solidFill>
                <a:schemeClr val="bg1">
                  <a:lumMod val="65000"/>
                </a:schemeClr>
              </a:solidFill>
            </a:ln>
            <a:effectLst>
              <a:innerShdw blurRad="63500" dist="50800">
                <a:prstClr val="black">
                  <a:alpha val="50000"/>
                </a:prstClr>
              </a:innerShdw>
            </a:effectLst>
          </c:spPr>
          <c:marker>
            <c:symbol val="none"/>
          </c:marker>
          <c:val>
            <c:numRef>
              <c:f>#REF!</c:f>
              <c:numCache>
                <c:formatCode>ge\r\a\l</c:formatCode>
                <c:ptCount val="1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14-42B8-A2D5-C900316C0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92628784"/>
        <c:axId val="-1492615728"/>
      </c:lineChart>
      <c:catAx>
        <c:axId val="-1492628784"/>
        <c:scaling>
          <c:orientation val="minMax"/>
        </c:scaling>
        <c:delete val="0"/>
        <c:axPos val="b"/>
        <c:numFmt formatCode="ge\r\a\l" sourceLinked="0"/>
        <c:majorTickMark val="none"/>
        <c:minorTickMark val="none"/>
        <c:tickLblPos val="nextTo"/>
        <c:txPr>
          <a:bodyPr/>
          <a:lstStyle/>
          <a:p>
            <a:pPr>
              <a:defRPr sz="850" baseline="0">
                <a:latin typeface="Calibri" panose="020F0502020204030204" pitchFamily="34" charset="0"/>
              </a:defRPr>
            </a:pPr>
            <a:endParaRPr lang="pt-BR"/>
          </a:p>
        </c:txPr>
        <c:crossAx val="-1492615728"/>
        <c:crosses val="autoZero"/>
        <c:auto val="1"/>
        <c:lblAlgn val="ctr"/>
        <c:lblOffset val="100"/>
        <c:noMultiLvlLbl val="0"/>
      </c:catAx>
      <c:valAx>
        <c:axId val="-1492615728"/>
        <c:scaling>
          <c:orientation val="minMax"/>
          <c:max val="1.05"/>
          <c:min val="0"/>
        </c:scaling>
        <c:delete val="1"/>
        <c:axPos val="l"/>
        <c:majorGridlines>
          <c:spPr>
            <a:ln>
              <a:noFill/>
            </a:ln>
          </c:spPr>
        </c:majorGridlines>
        <c:numFmt formatCode="#.000%" sourceLinked="0"/>
        <c:majorTickMark val="out"/>
        <c:minorTickMark val="none"/>
        <c:tickLblPos val="nextTo"/>
        <c:crossAx val="-149262878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9786753499925658E-2"/>
          <c:y val="1.4673091236729737E-3"/>
          <c:w val="0.95345667143412993"/>
          <c:h val="0.824453934783575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'Meta 3'!$M$12</c:f>
              <c:strCache>
                <c:ptCount val="1"/>
                <c:pt idx="0">
                  <c:v>Cumprimento da meta acumulado (%)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10" baseline="0"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'Meta 3'!$B$13:$B$25</c:f>
              <c:strCache>
                <c:ptCount val="13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  <c:pt idx="12">
                  <c:v>Total</c:v>
                </c:pt>
              </c:strCache>
            </c:strRef>
          </c:cat>
          <c:val>
            <c:numRef>
              <c:f>'Meta 3'!$M$13:$M$25</c:f>
              <c:numCache>
                <c:formatCode>0.00%</c:formatCode>
                <c:ptCount val="13"/>
                <c:pt idx="0">
                  <c:v>0.69093185435046489</c:v>
                </c:pt>
                <c:pt idx="1">
                  <c:v>0.80287112464579524</c:v>
                </c:pt>
                <c:pt idx="2">
                  <c:v>0.84971671868667198</c:v>
                </c:pt>
                <c:pt idx="3">
                  <c:v>0.86417035666236519</c:v>
                </c:pt>
                <c:pt idx="4">
                  <c:v>0.8746009098125892</c:v>
                </c:pt>
                <c:pt idx="5">
                  <c:v>0.8733919595964611</c:v>
                </c:pt>
                <c:pt idx="6">
                  <c:v>0.8735234644960258</c:v>
                </c:pt>
                <c:pt idx="7">
                  <c:v>0.87392491006951545</c:v>
                </c:pt>
                <c:pt idx="8">
                  <c:v>0.87154960993196862</c:v>
                </c:pt>
                <c:pt idx="9">
                  <c:v>0.87268804068492933</c:v>
                </c:pt>
                <c:pt idx="10">
                  <c:v>0.87368890117956477</c:v>
                </c:pt>
                <c:pt idx="11">
                  <c:v>0.8646807736902391</c:v>
                </c:pt>
                <c:pt idx="12">
                  <c:v>0.8646807736902391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CB-44A1-BB19-12A796AED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92628240"/>
        <c:axId val="-1492622800"/>
      </c:barChart>
      <c:lineChart>
        <c:grouping val="standard"/>
        <c:varyColors val="0"/>
        <c:ser>
          <c:idx val="1"/>
          <c:order val="1"/>
          <c:tx>
            <c:v>Meta</c:v>
          </c:tx>
          <c:spPr>
            <a:ln w="34925">
              <a:solidFill>
                <a:schemeClr val="bg1">
                  <a:lumMod val="65000"/>
                </a:schemeClr>
              </a:solidFill>
            </a:ln>
            <a:effectLst>
              <a:innerShdw blurRad="63500" dist="50800">
                <a:prstClr val="black">
                  <a:alpha val="50000"/>
                </a:prstClr>
              </a:innerShdw>
            </a:effectLst>
          </c:spPr>
          <c:marker>
            <c:symbol val="none"/>
          </c:marker>
          <c:val>
            <c:numRef>
              <c:f>'Dados Meta 3'!#REF!</c:f>
              <c:numCache>
                <c:formatCode>ge\r\a\l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CB-44A1-BB19-12A796AEDD41}"/>
            </c:ext>
          </c:extLst>
        </c:ser>
        <c:ser>
          <c:idx val="2"/>
          <c:order val="2"/>
          <c:tx>
            <c:v>Meta</c:v>
          </c:tx>
          <c:spPr>
            <a:ln w="3492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val>
            <c:numRef>
              <c:f>#REF!</c:f>
              <c:numCache>
                <c:formatCode>ge\r\a\l</c:formatCode>
                <c:ptCount val="1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CB-44A1-BB19-12A796AED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92628240"/>
        <c:axId val="-1492622800"/>
      </c:lineChart>
      <c:catAx>
        <c:axId val="-14926282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50" baseline="0">
                <a:latin typeface="Calibri" panose="020F0502020204030204" pitchFamily="34" charset="0"/>
              </a:defRPr>
            </a:pPr>
            <a:endParaRPr lang="pt-BR"/>
          </a:p>
        </c:txPr>
        <c:crossAx val="-1492622800"/>
        <c:crosses val="autoZero"/>
        <c:auto val="1"/>
        <c:lblAlgn val="ctr"/>
        <c:lblOffset val="100"/>
        <c:noMultiLvlLbl val="0"/>
      </c:catAx>
      <c:valAx>
        <c:axId val="-1492622800"/>
        <c:scaling>
          <c:orientation val="minMax"/>
          <c:max val="1.1000000000000001"/>
          <c:min val="0"/>
        </c:scaling>
        <c:delete val="1"/>
        <c:axPos val="l"/>
        <c:majorGridlines>
          <c:spPr>
            <a:ln>
              <a:noFill/>
            </a:ln>
          </c:spPr>
        </c:majorGridlines>
        <c:numFmt formatCode="0.00%" sourceLinked="1"/>
        <c:majorTickMark val="out"/>
        <c:minorTickMark val="none"/>
        <c:tickLblPos val="nextTo"/>
        <c:crossAx val="-149262824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583629722524895E-2"/>
          <c:y val="2.1645021645021644E-2"/>
          <c:w val="0.94571315008600432"/>
          <c:h val="0.804276510890684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'Meta 5-1ºG'!$M$11</c:f>
              <c:strCache>
                <c:ptCount val="1"/>
                <c:pt idx="0">
                  <c:v>Cumprimento da meta acumulado (%)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10" baseline="0"/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'Meta 5-1ºG'!$B$12:$B$24</c:f>
              <c:strCache>
                <c:ptCount val="13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  <c:pt idx="12">
                  <c:v>Total</c:v>
                </c:pt>
              </c:strCache>
            </c:strRef>
          </c:cat>
          <c:val>
            <c:numRef>
              <c:f>'Meta 5-1ºG'!$M$12:$M$24</c:f>
              <c:numCache>
                <c:formatCode>0.00%</c:formatCode>
                <c:ptCount val="13"/>
                <c:pt idx="0">
                  <c:v>0.55031230468216275</c:v>
                </c:pt>
                <c:pt idx="1">
                  <c:v>0.60048914799948205</c:v>
                </c:pt>
                <c:pt idx="2">
                  <c:v>0.66077049616301831</c:v>
                </c:pt>
                <c:pt idx="3">
                  <c:v>0.70938197903794908</c:v>
                </c:pt>
                <c:pt idx="4">
                  <c:v>0.78774607556240694</c:v>
                </c:pt>
                <c:pt idx="5">
                  <c:v>0.89246483644704155</c:v>
                </c:pt>
                <c:pt idx="6">
                  <c:v>0.96863283108044251</c:v>
                </c:pt>
                <c:pt idx="7">
                  <c:v>1.1426897283854895</c:v>
                </c:pt>
                <c:pt idx="8">
                  <c:v>1.123886999217476</c:v>
                </c:pt>
                <c:pt idx="9">
                  <c:v>1.1939860370469053</c:v>
                </c:pt>
                <c:pt idx="10">
                  <c:v>1.2638815868569095</c:v>
                </c:pt>
                <c:pt idx="11">
                  <c:v>1.4051286693606582</c:v>
                </c:pt>
                <c:pt idx="12">
                  <c:v>1.4051286693606582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6E-4F00-973B-F759E6EA2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92613552"/>
        <c:axId val="-1492614640"/>
      </c:barChart>
      <c:lineChart>
        <c:grouping val="standard"/>
        <c:varyColors val="0"/>
        <c:ser>
          <c:idx val="1"/>
          <c:order val="1"/>
          <c:tx>
            <c:v>Meta</c:v>
          </c:tx>
          <c:spPr>
            <a:ln w="34925">
              <a:solidFill>
                <a:schemeClr val="bg1">
                  <a:lumMod val="65000"/>
                </a:schemeClr>
              </a:solidFill>
            </a:ln>
            <a:effectLst>
              <a:innerShdw blurRad="63500" dist="50800">
                <a:prstClr val="black">
                  <a:alpha val="50000"/>
                </a:prstClr>
              </a:innerShdw>
            </a:effectLst>
          </c:spPr>
          <c:marker>
            <c:symbol val="none"/>
          </c:marker>
          <c:cat>
            <c:strRef>
              <c:f>'Meta 5-1ºG'!$B$12:$C$24</c:f>
              <c:strCache>
                <c:ptCount val="13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  <c:pt idx="12">
                  <c:v>Total</c:v>
                </c:pt>
              </c:strCache>
            </c:strRef>
          </c:cat>
          <c:val>
            <c:numRef>
              <c:f>'Dados Meta 3'!#REF!</c:f>
              <c:numCache>
                <c:formatCode>ge\r\a\l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6E-4F00-973B-F759E6EA2220}"/>
            </c:ext>
          </c:extLst>
        </c:ser>
        <c:ser>
          <c:idx val="2"/>
          <c:order val="2"/>
          <c:tx>
            <c:v>Meta</c:v>
          </c:tx>
          <c:spPr>
            <a:ln w="3492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strRef>
              <c:f>'Meta 5-1ºG'!$B$12:$C$24</c:f>
              <c:strCache>
                <c:ptCount val="13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  <c:pt idx="12">
                  <c:v>Total</c:v>
                </c:pt>
              </c:strCache>
            </c:strRef>
          </c:cat>
          <c:val>
            <c:numRef>
              <c:f>#REF!</c:f>
              <c:numCache>
                <c:formatCode>ge\r\a\l</c:formatCode>
                <c:ptCount val="1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6E-4F00-973B-F759E6EA2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92626608"/>
        <c:axId val="-1492622256"/>
      </c:lineChart>
      <c:catAx>
        <c:axId val="-1492626608"/>
        <c:scaling>
          <c:orientation val="minMax"/>
        </c:scaling>
        <c:delete val="0"/>
        <c:axPos val="b"/>
        <c:numFmt formatCode="ge\r\a\l" sourceLinked="0"/>
        <c:majorTickMark val="none"/>
        <c:minorTickMark val="none"/>
        <c:tickLblPos val="nextTo"/>
        <c:txPr>
          <a:bodyPr/>
          <a:lstStyle/>
          <a:p>
            <a:pPr>
              <a:defRPr sz="850" baseline="0">
                <a:latin typeface="Calibri" panose="020F0502020204030204" pitchFamily="34" charset="0"/>
              </a:defRPr>
            </a:pPr>
            <a:endParaRPr lang="pt-BR"/>
          </a:p>
        </c:txPr>
        <c:crossAx val="-1492622256"/>
        <c:crosses val="autoZero"/>
        <c:auto val="1"/>
        <c:lblAlgn val="ctr"/>
        <c:lblOffset val="100"/>
        <c:noMultiLvlLbl val="0"/>
      </c:catAx>
      <c:valAx>
        <c:axId val="-1492622256"/>
        <c:scaling>
          <c:orientation val="minMax"/>
          <c:max val="1.05"/>
          <c:min val="0"/>
        </c:scaling>
        <c:delete val="1"/>
        <c:axPos val="l"/>
        <c:majorGridlines>
          <c:spPr>
            <a:ln>
              <a:noFill/>
            </a:ln>
          </c:spPr>
        </c:majorGridlines>
        <c:numFmt formatCode="#.000%" sourceLinked="0"/>
        <c:majorTickMark val="out"/>
        <c:minorTickMark val="none"/>
        <c:tickLblPos val="nextTo"/>
        <c:crossAx val="-1492626608"/>
        <c:crosses val="autoZero"/>
        <c:crossBetween val="between"/>
      </c:valAx>
      <c:valAx>
        <c:axId val="-1492614640"/>
        <c:scaling>
          <c:orientation val="minMax"/>
        </c:scaling>
        <c:delete val="0"/>
        <c:axPos val="r"/>
        <c:numFmt formatCode="0.00%" sourceLinked="1"/>
        <c:majorTickMark val="none"/>
        <c:minorTickMark val="none"/>
        <c:tickLblPos val="none"/>
        <c:spPr>
          <a:noFill/>
          <a:ln>
            <a:noFill/>
          </a:ln>
        </c:spPr>
        <c:crossAx val="-1492613552"/>
        <c:crosses val="max"/>
        <c:crossBetween val="between"/>
      </c:valAx>
      <c:catAx>
        <c:axId val="-14926135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492614640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1436207669163304E-2"/>
          <c:y val="0"/>
          <c:w val="0.94008879947275303"/>
          <c:h val="0.812792640945116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'Meta 5-2ºG'!$M$11</c:f>
              <c:strCache>
                <c:ptCount val="1"/>
                <c:pt idx="0">
                  <c:v>Cumprimento da meta acumulado (%)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10" baseline="0"/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'Meta 5-2ºG'!$B$12:$B$24</c:f>
              <c:strCache>
                <c:ptCount val="13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  <c:pt idx="12">
                  <c:v>Total</c:v>
                </c:pt>
              </c:strCache>
            </c:strRef>
          </c:cat>
          <c:val>
            <c:numRef>
              <c:f>'Meta 5-2ºG'!$M$12:$M$24</c:f>
              <c:numCache>
                <c:formatCode>0.00%</c:formatCode>
                <c:ptCount val="13"/>
                <c:pt idx="0">
                  <c:v>0.36879131375345986</c:v>
                </c:pt>
                <c:pt idx="1">
                  <c:v>0.40809764152669525</c:v>
                </c:pt>
                <c:pt idx="2">
                  <c:v>0.47247509728690296</c:v>
                </c:pt>
                <c:pt idx="3">
                  <c:v>0.51068282451248526</c:v>
                </c:pt>
                <c:pt idx="4">
                  <c:v>0.56902759732800823</c:v>
                </c:pt>
                <c:pt idx="5">
                  <c:v>0.61010944127278022</c:v>
                </c:pt>
                <c:pt idx="6">
                  <c:v>0.65127549059774748</c:v>
                </c:pt>
                <c:pt idx="7">
                  <c:v>0.69007404963338981</c:v>
                </c:pt>
                <c:pt idx="8">
                  <c:v>0.72526851818431481</c:v>
                </c:pt>
                <c:pt idx="9">
                  <c:v>0.75834191199939205</c:v>
                </c:pt>
                <c:pt idx="10">
                  <c:v>0.78301353006434438</c:v>
                </c:pt>
                <c:pt idx="11">
                  <c:v>0.81102433536634477</c:v>
                </c:pt>
                <c:pt idx="12">
                  <c:v>0.81102433536634477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89-4417-B30C-BCFDBAD6B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492625520"/>
        <c:axId val="-1492618992"/>
      </c:barChart>
      <c:lineChart>
        <c:grouping val="standard"/>
        <c:varyColors val="0"/>
        <c:ser>
          <c:idx val="1"/>
          <c:order val="1"/>
          <c:tx>
            <c:v>Meta</c:v>
          </c:tx>
          <c:spPr>
            <a:ln w="34925">
              <a:solidFill>
                <a:schemeClr val="bg1">
                  <a:lumMod val="65000"/>
                </a:schemeClr>
              </a:solidFill>
            </a:ln>
            <a:effectLst>
              <a:innerShdw blurRad="63500" dist="50800">
                <a:prstClr val="black">
                  <a:alpha val="50000"/>
                </a:prstClr>
              </a:innerShdw>
            </a:effectLst>
          </c:spPr>
          <c:marker>
            <c:symbol val="none"/>
          </c:marker>
          <c:cat>
            <c:strRef>
              <c:f>'Meta 5-2ºG'!$B$12:$B$24</c:f>
              <c:strCache>
                <c:ptCount val="13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  <c:pt idx="12">
                  <c:v>Total</c:v>
                </c:pt>
              </c:strCache>
            </c:strRef>
          </c:cat>
          <c:val>
            <c:numRef>
              <c:f>'Dados Meta 3'!#REF!</c:f>
              <c:numCache>
                <c:formatCode>ge\r\a\l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89-4417-B30C-BCFDBAD6B8F1}"/>
            </c:ext>
          </c:extLst>
        </c:ser>
        <c:ser>
          <c:idx val="2"/>
          <c:order val="2"/>
          <c:tx>
            <c:v>Meta</c:v>
          </c:tx>
          <c:spPr>
            <a:ln w="34925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strRef>
              <c:f>'Meta 5-2ºG'!$B$12:$B$24</c:f>
              <c:strCache>
                <c:ptCount val="13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  <c:pt idx="12">
                  <c:v>Total</c:v>
                </c:pt>
              </c:strCache>
            </c:strRef>
          </c:cat>
          <c:val>
            <c:numRef>
              <c:f>#REF!</c:f>
              <c:numCache>
                <c:formatCode>ge\r\a\l</c:formatCode>
                <c:ptCount val="1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89-4417-B30C-BCFDBAD6B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92615184"/>
        <c:axId val="-1492621168"/>
      </c:lineChart>
      <c:catAx>
        <c:axId val="-1492615184"/>
        <c:scaling>
          <c:orientation val="minMax"/>
        </c:scaling>
        <c:delete val="0"/>
        <c:axPos val="b"/>
        <c:numFmt formatCode="ge\r\a\l" sourceLinked="0"/>
        <c:majorTickMark val="none"/>
        <c:minorTickMark val="none"/>
        <c:tickLblPos val="nextTo"/>
        <c:txPr>
          <a:bodyPr/>
          <a:lstStyle/>
          <a:p>
            <a:pPr>
              <a:defRPr sz="850" baseline="0">
                <a:latin typeface="Calibri" panose="020F0502020204030204" pitchFamily="34" charset="0"/>
              </a:defRPr>
            </a:pPr>
            <a:endParaRPr lang="pt-BR"/>
          </a:p>
        </c:txPr>
        <c:crossAx val="-1492621168"/>
        <c:crosses val="autoZero"/>
        <c:auto val="1"/>
        <c:lblAlgn val="ctr"/>
        <c:lblOffset val="100"/>
        <c:noMultiLvlLbl val="0"/>
      </c:catAx>
      <c:valAx>
        <c:axId val="-1492621168"/>
        <c:scaling>
          <c:orientation val="minMax"/>
          <c:max val="1.05"/>
          <c:min val="0"/>
        </c:scaling>
        <c:delete val="1"/>
        <c:axPos val="l"/>
        <c:majorGridlines>
          <c:spPr>
            <a:ln>
              <a:noFill/>
            </a:ln>
          </c:spPr>
        </c:majorGridlines>
        <c:numFmt formatCode="#.000%" sourceLinked="0"/>
        <c:majorTickMark val="out"/>
        <c:minorTickMark val="none"/>
        <c:tickLblPos val="nextTo"/>
        <c:crossAx val="-1492615184"/>
        <c:crosses val="autoZero"/>
        <c:crossBetween val="between"/>
      </c:valAx>
      <c:valAx>
        <c:axId val="-1492618992"/>
        <c:scaling>
          <c:orientation val="minMax"/>
        </c:scaling>
        <c:delete val="0"/>
        <c:axPos val="r"/>
        <c:numFmt formatCode="0.00%" sourceLinked="1"/>
        <c:majorTickMark val="none"/>
        <c:minorTickMark val="none"/>
        <c:tickLblPos val="none"/>
        <c:spPr>
          <a:ln>
            <a:noFill/>
          </a:ln>
        </c:spPr>
        <c:crossAx val="-1492625520"/>
        <c:crosses val="max"/>
        <c:crossBetween val="between"/>
      </c:valAx>
      <c:catAx>
        <c:axId val="-14926255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492618992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9.xml"/><Relationship Id="rId1" Type="http://schemas.openxmlformats.org/officeDocument/2006/relationships/image" Target="../media/image2.png"/><Relationship Id="rId5" Type="http://schemas.openxmlformats.org/officeDocument/2006/relationships/image" Target="../media/image7.jpeg"/><Relationship Id="rId4" Type="http://schemas.openxmlformats.org/officeDocument/2006/relationships/image" Target="../media/image6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10.xml"/><Relationship Id="rId1" Type="http://schemas.openxmlformats.org/officeDocument/2006/relationships/image" Target="../media/image2.png"/><Relationship Id="rId5" Type="http://schemas.openxmlformats.org/officeDocument/2006/relationships/image" Target="../media/image7.jpeg"/><Relationship Id="rId4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2.png"/><Relationship Id="rId1" Type="http://schemas.openxmlformats.org/officeDocument/2006/relationships/chart" Target="../charts/chart11.xml"/><Relationship Id="rId5" Type="http://schemas.microsoft.com/office/2007/relationships/hdphoto" Target="../media/hdphoto3.wdp"/><Relationship Id="rId4" Type="http://schemas.openxmlformats.org/officeDocument/2006/relationships/image" Target="../media/image8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image" Target="../media/image1.emf"/><Relationship Id="rId1" Type="http://schemas.openxmlformats.org/officeDocument/2006/relationships/image" Target="../media/image2.png"/><Relationship Id="rId4" Type="http://schemas.openxmlformats.org/officeDocument/2006/relationships/image" Target="../media/image9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2.png"/><Relationship Id="rId1" Type="http://schemas.openxmlformats.org/officeDocument/2006/relationships/chart" Target="../charts/chart13.xml"/><Relationship Id="rId5" Type="http://schemas.microsoft.com/office/2007/relationships/hdphoto" Target="../media/hdphoto4.wdp"/><Relationship Id="rId4" Type="http://schemas.openxmlformats.org/officeDocument/2006/relationships/image" Target="../media/image10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3.jpeg"/><Relationship Id="rId1" Type="http://schemas.openxmlformats.org/officeDocument/2006/relationships/image" Target="../media/image2.png"/><Relationship Id="rId4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3.jpeg"/><Relationship Id="rId1" Type="http://schemas.openxmlformats.org/officeDocument/2006/relationships/image" Target="../media/image2.png"/><Relationship Id="rId4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image" Target="../media/image3.jpeg"/><Relationship Id="rId1" Type="http://schemas.openxmlformats.org/officeDocument/2006/relationships/image" Target="../media/image2.png"/><Relationship Id="rId4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chart" Target="../charts/chart4.xml"/><Relationship Id="rId1" Type="http://schemas.openxmlformats.org/officeDocument/2006/relationships/image" Target="../media/image2.png"/><Relationship Id="rId5" Type="http://schemas.openxmlformats.org/officeDocument/2006/relationships/image" Target="../media/image1.emf"/><Relationship Id="rId4" Type="http://schemas.microsoft.com/office/2007/relationships/hdphoto" Target="../media/hdphoto1.wdp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chart" Target="../charts/chart5.xml"/><Relationship Id="rId1" Type="http://schemas.openxmlformats.org/officeDocument/2006/relationships/image" Target="../media/image2.png"/><Relationship Id="rId5" Type="http://schemas.openxmlformats.org/officeDocument/2006/relationships/image" Target="../media/image1.emf"/><Relationship Id="rId4" Type="http://schemas.microsoft.com/office/2007/relationships/hdphoto" Target="../media/hdphoto1.wdp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chart" Target="../charts/chart6.xml"/><Relationship Id="rId1" Type="http://schemas.openxmlformats.org/officeDocument/2006/relationships/image" Target="../media/image2.png"/><Relationship Id="rId5" Type="http://schemas.openxmlformats.org/officeDocument/2006/relationships/image" Target="../media/image1.emf"/><Relationship Id="rId4" Type="http://schemas.microsoft.com/office/2007/relationships/hdphoto" Target="../media/hdphoto1.wdp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chart" Target="../charts/chart7.xml"/><Relationship Id="rId1" Type="http://schemas.openxmlformats.org/officeDocument/2006/relationships/image" Target="../media/image2.png"/><Relationship Id="rId5" Type="http://schemas.openxmlformats.org/officeDocument/2006/relationships/image" Target="../media/image1.emf"/><Relationship Id="rId4" Type="http://schemas.microsoft.com/office/2007/relationships/hdphoto" Target="../media/hdphoto2.wdp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8.xml"/><Relationship Id="rId1" Type="http://schemas.openxmlformats.org/officeDocument/2006/relationships/image" Target="../media/image2.png"/><Relationship Id="rId5" Type="http://schemas.openxmlformats.org/officeDocument/2006/relationships/image" Target="../media/image7.jpeg"/><Relationship Id="rId4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57150</xdr:colOff>
      <xdr:row>16</xdr:row>
      <xdr:rowOff>419100</xdr:rowOff>
    </xdr:from>
    <xdr:to>
      <xdr:col>11</xdr:col>
      <xdr:colOff>228600</xdr:colOff>
      <xdr:row>16</xdr:row>
      <xdr:rowOff>590550</xdr:rowOff>
    </xdr:to>
    <xdr:sp macro="" textlink="">
      <xdr:nvSpPr>
        <xdr:cNvPr id="4" name="Fluxograma: Conecto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991350" y="4572000"/>
          <a:ext cx="171450" cy="171450"/>
        </a:xfrm>
        <a:prstGeom prst="flowChartConnector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11</xdr:col>
      <xdr:colOff>57150</xdr:colOff>
      <xdr:row>13</xdr:row>
      <xdr:rowOff>209550</xdr:rowOff>
    </xdr:from>
    <xdr:to>
      <xdr:col>11</xdr:col>
      <xdr:colOff>228601</xdr:colOff>
      <xdr:row>13</xdr:row>
      <xdr:rowOff>381000</xdr:rowOff>
    </xdr:to>
    <xdr:sp macro="" textlink="">
      <xdr:nvSpPr>
        <xdr:cNvPr id="7" name="Fluxograma: Conector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 flipH="1">
          <a:off x="6991350" y="3562350"/>
          <a:ext cx="171451" cy="171450"/>
        </a:xfrm>
        <a:prstGeom prst="flowChartConnector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47625</xdr:colOff>
      <xdr:row>1</xdr:row>
      <xdr:rowOff>28576</xdr:rowOff>
    </xdr:from>
    <xdr:to>
      <xdr:col>2</xdr:col>
      <xdr:colOff>1285875</xdr:colOff>
      <xdr:row>3</xdr:row>
      <xdr:rowOff>96344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28601"/>
          <a:ext cx="1485900" cy="5440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57150</xdr:colOff>
      <xdr:row>7</xdr:row>
      <xdr:rowOff>228600</xdr:rowOff>
    </xdr:from>
    <xdr:to>
      <xdr:col>11</xdr:col>
      <xdr:colOff>228601</xdr:colOff>
      <xdr:row>7</xdr:row>
      <xdr:rowOff>400050</xdr:rowOff>
    </xdr:to>
    <xdr:sp macro="" textlink="">
      <xdr:nvSpPr>
        <xdr:cNvPr id="11" name="Fluxograma: Conector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 flipH="1">
          <a:off x="6991350" y="1981200"/>
          <a:ext cx="171451" cy="171450"/>
        </a:xfrm>
        <a:prstGeom prst="flowChartConnector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11</xdr:col>
      <xdr:colOff>66675</xdr:colOff>
      <xdr:row>10</xdr:row>
      <xdr:rowOff>228600</xdr:rowOff>
    </xdr:from>
    <xdr:to>
      <xdr:col>11</xdr:col>
      <xdr:colOff>238126</xdr:colOff>
      <xdr:row>10</xdr:row>
      <xdr:rowOff>400050</xdr:rowOff>
    </xdr:to>
    <xdr:sp macro="" textlink="">
      <xdr:nvSpPr>
        <xdr:cNvPr id="14" name="Fluxograma: Conector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 flipH="1">
          <a:off x="7000875" y="2781300"/>
          <a:ext cx="171451" cy="171450"/>
        </a:xfrm>
        <a:prstGeom prst="flowChartConnector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11</xdr:col>
      <xdr:colOff>57150</xdr:colOff>
      <xdr:row>23</xdr:row>
      <xdr:rowOff>428625</xdr:rowOff>
    </xdr:from>
    <xdr:to>
      <xdr:col>11</xdr:col>
      <xdr:colOff>228600</xdr:colOff>
      <xdr:row>23</xdr:row>
      <xdr:rowOff>600075</xdr:rowOff>
    </xdr:to>
    <xdr:sp macro="" textlink="">
      <xdr:nvSpPr>
        <xdr:cNvPr id="16" name="Fluxograma: Conector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6991350" y="7362825"/>
          <a:ext cx="171450" cy="171450"/>
        </a:xfrm>
        <a:prstGeom prst="flowChartConnector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39052</xdr:colOff>
      <xdr:row>29</xdr:row>
      <xdr:rowOff>36195</xdr:rowOff>
    </xdr:from>
    <xdr:to>
      <xdr:col>1</xdr:col>
      <xdr:colOff>157852</xdr:colOff>
      <xdr:row>29</xdr:row>
      <xdr:rowOff>154995</xdr:rowOff>
    </xdr:to>
    <xdr:sp macro="" textlink="">
      <xdr:nvSpPr>
        <xdr:cNvPr id="13" name="Fluxograma: Conector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62877" y="9961245"/>
          <a:ext cx="118800" cy="118800"/>
        </a:xfrm>
        <a:prstGeom prst="flowChartConnector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39052</xdr:colOff>
      <xdr:row>28</xdr:row>
      <xdr:rowOff>45720</xdr:rowOff>
    </xdr:from>
    <xdr:to>
      <xdr:col>1</xdr:col>
      <xdr:colOff>157852</xdr:colOff>
      <xdr:row>28</xdr:row>
      <xdr:rowOff>164520</xdr:rowOff>
    </xdr:to>
    <xdr:sp macro="" textlink="">
      <xdr:nvSpPr>
        <xdr:cNvPr id="17" name="Fluxograma: Conector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62877" y="9780270"/>
          <a:ext cx="118800" cy="118800"/>
        </a:xfrm>
        <a:prstGeom prst="flowChartConnector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48577</xdr:colOff>
      <xdr:row>30</xdr:row>
      <xdr:rowOff>55245</xdr:rowOff>
    </xdr:from>
    <xdr:to>
      <xdr:col>1</xdr:col>
      <xdr:colOff>167377</xdr:colOff>
      <xdr:row>30</xdr:row>
      <xdr:rowOff>174045</xdr:rowOff>
    </xdr:to>
    <xdr:sp macro="" textlink="">
      <xdr:nvSpPr>
        <xdr:cNvPr id="18" name="Fluxograma: Conector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172402" y="10170795"/>
          <a:ext cx="118800" cy="118800"/>
        </a:xfrm>
        <a:prstGeom prst="flowChartConnector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11</xdr:col>
      <xdr:colOff>66675</xdr:colOff>
      <xdr:row>21</xdr:row>
      <xdr:rowOff>180975</xdr:rowOff>
    </xdr:from>
    <xdr:to>
      <xdr:col>11</xdr:col>
      <xdr:colOff>238126</xdr:colOff>
      <xdr:row>21</xdr:row>
      <xdr:rowOff>352425</xdr:rowOff>
    </xdr:to>
    <xdr:sp macro="" textlink="">
      <xdr:nvSpPr>
        <xdr:cNvPr id="12" name="Fluxograma: Conector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 flipH="1">
          <a:off x="7000875" y="6419850"/>
          <a:ext cx="171451" cy="171450"/>
        </a:xfrm>
        <a:prstGeom prst="flowChartConnector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11</xdr:col>
      <xdr:colOff>76200</xdr:colOff>
      <xdr:row>19</xdr:row>
      <xdr:rowOff>257175</xdr:rowOff>
    </xdr:from>
    <xdr:to>
      <xdr:col>11</xdr:col>
      <xdr:colOff>247650</xdr:colOff>
      <xdr:row>19</xdr:row>
      <xdr:rowOff>428625</xdr:rowOff>
    </xdr:to>
    <xdr:sp macro="" textlink="">
      <xdr:nvSpPr>
        <xdr:cNvPr id="15" name="Fluxograma: Conector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7010400" y="5743575"/>
          <a:ext cx="171450" cy="171450"/>
        </a:xfrm>
        <a:prstGeom prst="flowChartConnector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17</xdr:col>
      <xdr:colOff>632460</xdr:colOff>
      <xdr:row>4</xdr:row>
      <xdr:rowOff>0</xdr:rowOff>
    </xdr:to>
    <xdr:sp macro="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0" y="590550"/>
          <a:ext cx="5937885" cy="276225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050" b="1">
              <a:solidFill>
                <a:schemeClr val="bg1"/>
              </a:solidFill>
            </a:rPr>
            <a:t>                                                                    RELATÓRIO EXECUTIVO DE METAS - 2023</a:t>
          </a:r>
        </a:p>
      </xdr:txBody>
    </xdr:sp>
    <xdr:clientData/>
  </xdr:twoCellAnchor>
  <xdr:twoCellAnchor editAs="oneCell">
    <xdr:from>
      <xdr:col>15</xdr:col>
      <xdr:colOff>167640</xdr:colOff>
      <xdr:row>2</xdr:row>
      <xdr:rowOff>53340</xdr:rowOff>
    </xdr:from>
    <xdr:to>
      <xdr:col>17</xdr:col>
      <xdr:colOff>590550</xdr:colOff>
      <xdr:row>4</xdr:row>
      <xdr:rowOff>22860</xdr:rowOff>
    </xdr:to>
    <xdr:pic>
      <xdr:nvPicPr>
        <xdr:cNvPr id="3" name="Imagem 2" descr="Image result for metas png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5390" y="443865"/>
          <a:ext cx="870585" cy="445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190499</xdr:colOff>
      <xdr:row>27</xdr:row>
      <xdr:rowOff>104776</xdr:rowOff>
    </xdr:from>
    <xdr:to>
      <xdr:col>17</xdr:col>
      <xdr:colOff>38099</xdr:colOff>
      <xdr:row>44</xdr:row>
      <xdr:rowOff>41910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80010</xdr:colOff>
      <xdr:row>27</xdr:row>
      <xdr:rowOff>32385</xdr:rowOff>
    </xdr:from>
    <xdr:to>
      <xdr:col>17</xdr:col>
      <xdr:colOff>123825</xdr:colOff>
      <xdr:row>44</xdr:row>
      <xdr:rowOff>53340</xdr:rowOff>
    </xdr:to>
    <xdr:sp macro="" textlink="">
      <xdr:nvSpPr>
        <xdr:cNvPr id="5" name="Retângulo de cantos arredondados 5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708660" y="4994910"/>
          <a:ext cx="4720590" cy="3107055"/>
        </a:xfrm>
        <a:prstGeom prst="roundRect">
          <a:avLst/>
        </a:prstGeom>
        <a:noFill/>
        <a:ln w="63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110490</xdr:colOff>
      <xdr:row>27</xdr:row>
      <xdr:rowOff>45720</xdr:rowOff>
    </xdr:from>
    <xdr:to>
      <xdr:col>6</xdr:col>
      <xdr:colOff>110490</xdr:colOff>
      <xdr:row>27</xdr:row>
      <xdr:rowOff>121920</xdr:rowOff>
    </xdr:to>
    <xdr:sp macro="" textlink="">
      <xdr:nvSpPr>
        <xdr:cNvPr id="18" name="Fluxograma: Conector 17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/>
      </xdr:nvSpPr>
      <xdr:spPr>
        <a:xfrm>
          <a:off x="2301240" y="4932045"/>
          <a:ext cx="0" cy="76200"/>
        </a:xfrm>
        <a:prstGeom prst="flowChartConnector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251325</xdr:colOff>
      <xdr:row>2</xdr:row>
      <xdr:rowOff>34393</xdr:rowOff>
    </xdr:to>
    <xdr:pic>
      <xdr:nvPicPr>
        <xdr:cNvPr id="20" name="Imagem 19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0000" cy="42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4</xdr:row>
      <xdr:rowOff>38100</xdr:rowOff>
    </xdr:from>
    <xdr:to>
      <xdr:col>1</xdr:col>
      <xdr:colOff>135375</xdr:colOff>
      <xdr:row>8</xdr:row>
      <xdr:rowOff>143475</xdr:rowOff>
    </xdr:to>
    <xdr:grpSp>
      <xdr:nvGrpSpPr>
        <xdr:cNvPr id="21" name="Grupo 6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GrpSpPr/>
      </xdr:nvGrpSpPr>
      <xdr:grpSpPr>
        <a:xfrm>
          <a:off x="44450" y="904875"/>
          <a:ext cx="748150" cy="864200"/>
          <a:chOff x="4640580" y="6536055"/>
          <a:chExt cx="1684020" cy="1114425"/>
        </a:xfrm>
      </xdr:grpSpPr>
      <xdr:pic>
        <xdr:nvPicPr>
          <xdr:cNvPr id="22" name="Imagem 21" descr="Image result for prazo médio">
            <a:extLst>
              <a:ext uri="{FF2B5EF4-FFF2-40B4-BE49-F238E27FC236}">
                <a16:creationId xmlns:a16="http://schemas.microsoft.com/office/drawing/2014/main" id="{00000000-0008-0000-0900-00001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40580" y="6536055"/>
            <a:ext cx="1485900" cy="11144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3" name="Imagem 22" descr="Image result for tempo duração processo">
            <a:extLst>
              <a:ext uri="{FF2B5EF4-FFF2-40B4-BE49-F238E27FC236}">
                <a16:creationId xmlns:a16="http://schemas.microsoft.com/office/drawing/2014/main" id="{00000000-0008-0000-0900-00001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585460" y="6841052"/>
            <a:ext cx="739140" cy="76849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10</xdr:col>
      <xdr:colOff>34290</xdr:colOff>
      <xdr:row>25</xdr:row>
      <xdr:rowOff>55245</xdr:rowOff>
    </xdr:from>
    <xdr:to>
      <xdr:col>10</xdr:col>
      <xdr:colOff>110490</xdr:colOff>
      <xdr:row>25</xdr:row>
      <xdr:rowOff>131445</xdr:rowOff>
    </xdr:to>
    <xdr:sp macro="" textlink="">
      <xdr:nvSpPr>
        <xdr:cNvPr id="27" name="Fluxograma: Conector 26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/>
      </xdr:nvSpPr>
      <xdr:spPr>
        <a:xfrm>
          <a:off x="3615690" y="4617720"/>
          <a:ext cx="76200" cy="76200"/>
        </a:xfrm>
        <a:prstGeom prst="flowChartConnector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729615</xdr:colOff>
      <xdr:row>25</xdr:row>
      <xdr:rowOff>55245</xdr:rowOff>
    </xdr:from>
    <xdr:to>
      <xdr:col>6</xdr:col>
      <xdr:colOff>34290</xdr:colOff>
      <xdr:row>25</xdr:row>
      <xdr:rowOff>131445</xdr:rowOff>
    </xdr:to>
    <xdr:sp macro="" textlink="">
      <xdr:nvSpPr>
        <xdr:cNvPr id="28" name="Fluxograma: Conector 27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/>
      </xdr:nvSpPr>
      <xdr:spPr>
        <a:xfrm>
          <a:off x="2148840" y="4617720"/>
          <a:ext cx="76200" cy="76200"/>
        </a:xfrm>
        <a:prstGeom prst="flowChartConnector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13</xdr:col>
      <xdr:colOff>91440</xdr:colOff>
      <xdr:row>25</xdr:row>
      <xdr:rowOff>55245</xdr:rowOff>
    </xdr:from>
    <xdr:to>
      <xdr:col>13</xdr:col>
      <xdr:colOff>167640</xdr:colOff>
      <xdr:row>25</xdr:row>
      <xdr:rowOff>131445</xdr:rowOff>
    </xdr:to>
    <xdr:sp macro="" textlink="">
      <xdr:nvSpPr>
        <xdr:cNvPr id="29" name="Fluxograma: Conector 28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/>
      </xdr:nvSpPr>
      <xdr:spPr>
        <a:xfrm>
          <a:off x="4596765" y="4617720"/>
          <a:ext cx="76200" cy="76200"/>
        </a:xfrm>
        <a:prstGeom prst="flowChartConnector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161925</xdr:colOff>
      <xdr:row>29</xdr:row>
      <xdr:rowOff>95250</xdr:rowOff>
    </xdr:from>
    <xdr:to>
      <xdr:col>2</xdr:col>
      <xdr:colOff>393900</xdr:colOff>
      <xdr:row>30</xdr:row>
      <xdr:rowOff>58275</xdr:rowOff>
    </xdr:to>
    <xdr:sp macro="" textlink="">
      <xdr:nvSpPr>
        <xdr:cNvPr id="14" name="Texto Explicativo 2 (Sem Bordas)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/>
      </xdr:nvSpPr>
      <xdr:spPr>
        <a:xfrm>
          <a:off x="790575" y="5381625"/>
          <a:ext cx="432000" cy="144000"/>
        </a:xfrm>
        <a:prstGeom prst="callout2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850">
              <a:solidFill>
                <a:sysClr val="windowText" lastClr="000000"/>
              </a:solidFill>
            </a:rPr>
            <a:t>Meta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17</xdr:col>
      <xdr:colOff>632460</xdr:colOff>
      <xdr:row>4</xdr:row>
      <xdr:rowOff>0</xdr:rowOff>
    </xdr:to>
    <xdr:sp macro="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0" y="590550"/>
          <a:ext cx="5937885" cy="276225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050" b="1">
              <a:solidFill>
                <a:schemeClr val="bg1"/>
              </a:solidFill>
            </a:rPr>
            <a:t>                                                                    RELATÓRIO EXECUTIVO DE METAS - 2023</a:t>
          </a:r>
        </a:p>
      </xdr:txBody>
    </xdr:sp>
    <xdr:clientData/>
  </xdr:twoCellAnchor>
  <xdr:twoCellAnchor editAs="oneCell">
    <xdr:from>
      <xdr:col>15</xdr:col>
      <xdr:colOff>167640</xdr:colOff>
      <xdr:row>2</xdr:row>
      <xdr:rowOff>53340</xdr:rowOff>
    </xdr:from>
    <xdr:to>
      <xdr:col>17</xdr:col>
      <xdr:colOff>590550</xdr:colOff>
      <xdr:row>4</xdr:row>
      <xdr:rowOff>22860</xdr:rowOff>
    </xdr:to>
    <xdr:pic>
      <xdr:nvPicPr>
        <xdr:cNvPr id="3" name="Imagem 2" descr="Image result for metas png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5390" y="443865"/>
          <a:ext cx="870585" cy="445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127635</xdr:colOff>
      <xdr:row>27</xdr:row>
      <xdr:rowOff>127635</xdr:rowOff>
    </xdr:from>
    <xdr:to>
      <xdr:col>17</xdr:col>
      <xdr:colOff>0</xdr:colOff>
      <xdr:row>43</xdr:row>
      <xdr:rowOff>165735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32385</xdr:colOff>
      <xdr:row>26</xdr:row>
      <xdr:rowOff>156210</xdr:rowOff>
    </xdr:from>
    <xdr:to>
      <xdr:col>17</xdr:col>
      <xdr:colOff>114300</xdr:colOff>
      <xdr:row>44</xdr:row>
      <xdr:rowOff>15240</xdr:rowOff>
    </xdr:to>
    <xdr:sp macro="" textlink="">
      <xdr:nvSpPr>
        <xdr:cNvPr id="5" name="Retângulo de cantos arredondados 5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/>
      </xdr:nvSpPr>
      <xdr:spPr>
        <a:xfrm>
          <a:off x="661035" y="4956810"/>
          <a:ext cx="4758690" cy="3107055"/>
        </a:xfrm>
        <a:prstGeom prst="roundRect">
          <a:avLst/>
        </a:prstGeom>
        <a:noFill/>
        <a:ln w="63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251325</xdr:colOff>
      <xdr:row>2</xdr:row>
      <xdr:rowOff>34393</xdr:rowOff>
    </xdr:to>
    <xdr:pic>
      <xdr:nvPicPr>
        <xdr:cNvPr id="20" name="Imagem 19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0000" cy="42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76200</xdr:colOff>
      <xdr:row>4</xdr:row>
      <xdr:rowOff>28575</xdr:rowOff>
    </xdr:from>
    <xdr:to>
      <xdr:col>1</xdr:col>
      <xdr:colOff>163950</xdr:colOff>
      <xdr:row>8</xdr:row>
      <xdr:rowOff>133950</xdr:rowOff>
    </xdr:to>
    <xdr:grpSp>
      <xdr:nvGrpSpPr>
        <xdr:cNvPr id="21" name="Grupo 6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GrpSpPr/>
      </xdr:nvGrpSpPr>
      <xdr:grpSpPr>
        <a:xfrm>
          <a:off x="76200" y="892175"/>
          <a:ext cx="741800" cy="870550"/>
          <a:chOff x="4640580" y="6536055"/>
          <a:chExt cx="1684020" cy="1114425"/>
        </a:xfrm>
      </xdr:grpSpPr>
      <xdr:pic>
        <xdr:nvPicPr>
          <xdr:cNvPr id="22" name="Imagem 21" descr="Image result for prazo médio">
            <a:extLst>
              <a:ext uri="{FF2B5EF4-FFF2-40B4-BE49-F238E27FC236}">
                <a16:creationId xmlns:a16="http://schemas.microsoft.com/office/drawing/2014/main" id="{00000000-0008-0000-0A00-00001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40580" y="6536055"/>
            <a:ext cx="1485900" cy="11144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3" name="Imagem 22" descr="Image result for tempo duração processo">
            <a:extLst>
              <a:ext uri="{FF2B5EF4-FFF2-40B4-BE49-F238E27FC236}">
                <a16:creationId xmlns:a16="http://schemas.microsoft.com/office/drawing/2014/main" id="{00000000-0008-0000-0A00-00001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585460" y="6841052"/>
            <a:ext cx="739140" cy="76849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7</xdr:col>
      <xdr:colOff>3810</xdr:colOff>
      <xdr:row>26</xdr:row>
      <xdr:rowOff>45720</xdr:rowOff>
    </xdr:from>
    <xdr:to>
      <xdr:col>7</xdr:col>
      <xdr:colOff>3810</xdr:colOff>
      <xdr:row>26</xdr:row>
      <xdr:rowOff>121920</xdr:rowOff>
    </xdr:to>
    <xdr:sp macro="" textlink="">
      <xdr:nvSpPr>
        <xdr:cNvPr id="24" name="Fluxograma: Conector 23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SpPr/>
      </xdr:nvSpPr>
      <xdr:spPr>
        <a:xfrm>
          <a:off x="2308860" y="4770120"/>
          <a:ext cx="0" cy="76200"/>
        </a:xfrm>
        <a:prstGeom prst="flowChartConnector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729615</xdr:colOff>
      <xdr:row>25</xdr:row>
      <xdr:rowOff>55245</xdr:rowOff>
    </xdr:from>
    <xdr:to>
      <xdr:col>6</xdr:col>
      <xdr:colOff>34290</xdr:colOff>
      <xdr:row>25</xdr:row>
      <xdr:rowOff>131445</xdr:rowOff>
    </xdr:to>
    <xdr:sp macro="" textlink="">
      <xdr:nvSpPr>
        <xdr:cNvPr id="28" name="Fluxograma: Conector 27">
          <a:extLst>
            <a:ext uri="{FF2B5EF4-FFF2-40B4-BE49-F238E27FC236}">
              <a16:creationId xmlns:a16="http://schemas.microsoft.com/office/drawing/2014/main" id="{00000000-0008-0000-0A00-00001C000000}"/>
            </a:ext>
          </a:extLst>
        </xdr:cNvPr>
        <xdr:cNvSpPr/>
      </xdr:nvSpPr>
      <xdr:spPr>
        <a:xfrm>
          <a:off x="2148840" y="4617720"/>
          <a:ext cx="76200" cy="76200"/>
        </a:xfrm>
        <a:prstGeom prst="flowChartConnector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13</xdr:col>
      <xdr:colOff>100965</xdr:colOff>
      <xdr:row>25</xdr:row>
      <xdr:rowOff>55245</xdr:rowOff>
    </xdr:from>
    <xdr:to>
      <xdr:col>14</xdr:col>
      <xdr:colOff>5715</xdr:colOff>
      <xdr:row>25</xdr:row>
      <xdr:rowOff>131445</xdr:rowOff>
    </xdr:to>
    <xdr:sp macro="" textlink="">
      <xdr:nvSpPr>
        <xdr:cNvPr id="29" name="Fluxograma: Conector 28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SpPr/>
      </xdr:nvSpPr>
      <xdr:spPr>
        <a:xfrm>
          <a:off x="4606290" y="4617720"/>
          <a:ext cx="76200" cy="76200"/>
        </a:xfrm>
        <a:prstGeom prst="flowChartConnector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10</xdr:col>
      <xdr:colOff>34290</xdr:colOff>
      <xdr:row>25</xdr:row>
      <xdr:rowOff>55245</xdr:rowOff>
    </xdr:from>
    <xdr:to>
      <xdr:col>10</xdr:col>
      <xdr:colOff>110490</xdr:colOff>
      <xdr:row>25</xdr:row>
      <xdr:rowOff>131445</xdr:rowOff>
    </xdr:to>
    <xdr:sp macro="" textlink="">
      <xdr:nvSpPr>
        <xdr:cNvPr id="30" name="Fluxograma: Conector 29">
          <a:extLst>
            <a:ext uri="{FF2B5EF4-FFF2-40B4-BE49-F238E27FC236}">
              <a16:creationId xmlns:a16="http://schemas.microsoft.com/office/drawing/2014/main" id="{00000000-0008-0000-0A00-00001E000000}"/>
            </a:ext>
          </a:extLst>
        </xdr:cNvPr>
        <xdr:cNvSpPr/>
      </xdr:nvSpPr>
      <xdr:spPr>
        <a:xfrm>
          <a:off x="3615690" y="4617720"/>
          <a:ext cx="76200" cy="76200"/>
        </a:xfrm>
        <a:prstGeom prst="flowChartConnector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13</xdr:col>
      <xdr:colOff>100965</xdr:colOff>
      <xdr:row>25</xdr:row>
      <xdr:rowOff>55245</xdr:rowOff>
    </xdr:from>
    <xdr:to>
      <xdr:col>14</xdr:col>
      <xdr:colOff>5715</xdr:colOff>
      <xdr:row>25</xdr:row>
      <xdr:rowOff>131445</xdr:rowOff>
    </xdr:to>
    <xdr:sp macro="" textlink="">
      <xdr:nvSpPr>
        <xdr:cNvPr id="32" name="Fluxograma: Conector 31">
          <a:extLst>
            <a:ext uri="{FF2B5EF4-FFF2-40B4-BE49-F238E27FC236}">
              <a16:creationId xmlns:a16="http://schemas.microsoft.com/office/drawing/2014/main" id="{00000000-0008-0000-0A00-000020000000}"/>
            </a:ext>
          </a:extLst>
        </xdr:cNvPr>
        <xdr:cNvSpPr/>
      </xdr:nvSpPr>
      <xdr:spPr>
        <a:xfrm>
          <a:off x="4606290" y="4617720"/>
          <a:ext cx="76200" cy="76200"/>
        </a:xfrm>
        <a:prstGeom prst="flowChartConnector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190500</xdr:colOff>
      <xdr:row>28</xdr:row>
      <xdr:rowOff>19050</xdr:rowOff>
    </xdr:from>
    <xdr:to>
      <xdr:col>2</xdr:col>
      <xdr:colOff>422475</xdr:colOff>
      <xdr:row>29</xdr:row>
      <xdr:rowOff>1125</xdr:rowOff>
    </xdr:to>
    <xdr:sp macro="" textlink="">
      <xdr:nvSpPr>
        <xdr:cNvPr id="17" name="Texto Explicativo 2 (Sem Bordas) 16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SpPr/>
      </xdr:nvSpPr>
      <xdr:spPr>
        <a:xfrm>
          <a:off x="819150" y="5067300"/>
          <a:ext cx="432000" cy="144000"/>
        </a:xfrm>
        <a:prstGeom prst="callout2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endParaRPr lang="pt-BR" sz="85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85725</xdr:colOff>
      <xdr:row>31</xdr:row>
      <xdr:rowOff>19050</xdr:rowOff>
    </xdr:from>
    <xdr:to>
      <xdr:col>2</xdr:col>
      <xdr:colOff>317700</xdr:colOff>
      <xdr:row>31</xdr:row>
      <xdr:rowOff>163050</xdr:rowOff>
    </xdr:to>
    <xdr:sp macro="" textlink="">
      <xdr:nvSpPr>
        <xdr:cNvPr id="16" name="Texto Explicativo 2 (Sem Bordas) 15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/>
      </xdr:nvSpPr>
      <xdr:spPr>
        <a:xfrm>
          <a:off x="714375" y="5667375"/>
          <a:ext cx="432000" cy="144000"/>
        </a:xfrm>
        <a:prstGeom prst="callout2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850">
              <a:solidFill>
                <a:sysClr val="windowText" lastClr="000000"/>
              </a:solidFill>
            </a:rPr>
            <a:t>Meta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88899</xdr:colOff>
      <xdr:row>20</xdr:row>
      <xdr:rowOff>44450</xdr:rowOff>
    </xdr:from>
    <xdr:to>
      <xdr:col>14</xdr:col>
      <xdr:colOff>161925</xdr:colOff>
      <xdr:row>40</xdr:row>
      <xdr:rowOff>69149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</xdr:row>
      <xdr:rowOff>0</xdr:rowOff>
    </xdr:from>
    <xdr:to>
      <xdr:col>17</xdr:col>
      <xdr:colOff>647700</xdr:colOff>
      <xdr:row>4</xdr:row>
      <xdr:rowOff>0</xdr:rowOff>
    </xdr:to>
    <xdr:sp macro="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0" y="586740"/>
          <a:ext cx="5951220" cy="281940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050" b="1">
              <a:solidFill>
                <a:schemeClr val="bg1"/>
              </a:solidFill>
            </a:rPr>
            <a:t>                                                            RELATÓRIO EXECUTIVO DE METAS - 2023</a:t>
          </a:r>
        </a:p>
      </xdr:txBody>
    </xdr:sp>
    <xdr:clientData/>
  </xdr:twoCellAnchor>
  <xdr:twoCellAnchor editAs="oneCell">
    <xdr:from>
      <xdr:col>14</xdr:col>
      <xdr:colOff>106680</xdr:colOff>
      <xdr:row>2</xdr:row>
      <xdr:rowOff>62865</xdr:rowOff>
    </xdr:from>
    <xdr:to>
      <xdr:col>18</xdr:col>
      <xdr:colOff>95250</xdr:colOff>
      <xdr:row>4</xdr:row>
      <xdr:rowOff>29210</xdr:rowOff>
    </xdr:to>
    <xdr:pic>
      <xdr:nvPicPr>
        <xdr:cNvPr id="3" name="Imagem 2" descr="Image result for metas png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8705" y="453390"/>
          <a:ext cx="836295" cy="445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25900</xdr:colOff>
      <xdr:row>2</xdr:row>
      <xdr:rowOff>31218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97145" cy="4230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5</xdr:row>
      <xdr:rowOff>38100</xdr:rowOff>
    </xdr:from>
    <xdr:to>
      <xdr:col>2</xdr:col>
      <xdr:colOff>419100</xdr:colOff>
      <xdr:row>8</xdr:row>
      <xdr:rowOff>82550</xdr:rowOff>
    </xdr:to>
    <xdr:pic>
      <xdr:nvPicPr>
        <xdr:cNvPr id="18" name="Imagem 17" descr="150922a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PicPr/>
      </xdr:nvPicPr>
      <xdr:blipFill>
        <a:blip xmlns:r="http://schemas.openxmlformats.org/officeDocument/2006/relationships" r:embed="rId4" cstate="print">
          <a:duotone>
            <a:schemeClr val="accent3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colorTemperature colorTemp="5300"/>
                  </a14:imgEffect>
                  <a14:imgEffect>
                    <a14:saturation sat="6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085850"/>
          <a:ext cx="733425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179070</xdr:colOff>
      <xdr:row>19</xdr:row>
      <xdr:rowOff>125731</xdr:rowOff>
    </xdr:from>
    <xdr:to>
      <xdr:col>15</xdr:col>
      <xdr:colOff>160020</xdr:colOff>
      <xdr:row>40</xdr:row>
      <xdr:rowOff>66675</xdr:rowOff>
    </xdr:to>
    <xdr:sp macro="" textlink="">
      <xdr:nvSpPr>
        <xdr:cNvPr id="13" name="Retângulo de cantos arredondados 5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/>
      </xdr:nvSpPr>
      <xdr:spPr>
        <a:xfrm>
          <a:off x="179070" y="3992881"/>
          <a:ext cx="4781550" cy="3579494"/>
        </a:xfrm>
        <a:prstGeom prst="roundRect">
          <a:avLst/>
        </a:prstGeom>
        <a:noFill/>
        <a:ln w="63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377190</xdr:colOff>
      <xdr:row>18</xdr:row>
      <xdr:rowOff>45720</xdr:rowOff>
    </xdr:from>
    <xdr:to>
      <xdr:col>10</xdr:col>
      <xdr:colOff>1515</xdr:colOff>
      <xdr:row>18</xdr:row>
      <xdr:rowOff>121920</xdr:rowOff>
    </xdr:to>
    <xdr:sp macro="" textlink="">
      <xdr:nvSpPr>
        <xdr:cNvPr id="19" name="Fluxograma: Conector 18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/>
      </xdr:nvSpPr>
      <xdr:spPr>
        <a:xfrm>
          <a:off x="3196590" y="4131945"/>
          <a:ext cx="72000" cy="76200"/>
        </a:xfrm>
        <a:prstGeom prst="flowChartConnector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12</xdr:col>
      <xdr:colOff>628650</xdr:colOff>
      <xdr:row>18</xdr:row>
      <xdr:rowOff>57150</xdr:rowOff>
    </xdr:from>
    <xdr:to>
      <xdr:col>13</xdr:col>
      <xdr:colOff>14850</xdr:colOff>
      <xdr:row>18</xdr:row>
      <xdr:rowOff>129150</xdr:rowOff>
    </xdr:to>
    <xdr:sp macro="" textlink="">
      <xdr:nvSpPr>
        <xdr:cNvPr id="11" name="Fluxograma: Conector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/>
      </xdr:nvSpPr>
      <xdr:spPr>
        <a:xfrm>
          <a:off x="4181475" y="4143375"/>
          <a:ext cx="72000" cy="72000"/>
        </a:xfrm>
        <a:prstGeom prst="flowChartConnector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704850</xdr:colOff>
      <xdr:row>18</xdr:row>
      <xdr:rowOff>57150</xdr:rowOff>
    </xdr:from>
    <xdr:to>
      <xdr:col>6</xdr:col>
      <xdr:colOff>19050</xdr:colOff>
      <xdr:row>18</xdr:row>
      <xdr:rowOff>133350</xdr:rowOff>
    </xdr:to>
    <xdr:sp macro="" textlink="">
      <xdr:nvSpPr>
        <xdr:cNvPr id="14" name="Fluxograma: Conector 13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/>
      </xdr:nvSpPr>
      <xdr:spPr>
        <a:xfrm>
          <a:off x="1762125" y="3762375"/>
          <a:ext cx="76200" cy="76200"/>
        </a:xfrm>
        <a:prstGeom prst="flowChartConnector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17</xdr:col>
      <xdr:colOff>647700</xdr:colOff>
      <xdr:row>4</xdr:row>
      <xdr:rowOff>0</xdr:rowOff>
    </xdr:to>
    <xdr:sp macro="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0" y="590550"/>
          <a:ext cx="6438900" cy="276225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050" b="1">
              <a:solidFill>
                <a:schemeClr val="bg1"/>
              </a:solidFill>
            </a:rPr>
            <a:t>                                                                  RELATÓRIO EXECUTIVO DE METAS - 2023</a:t>
          </a:r>
        </a:p>
      </xdr:txBody>
    </xdr:sp>
    <xdr:clientData/>
  </xdr:twoCellAnchor>
  <xdr:twoCellAnchor editAs="oneCell">
    <xdr:from>
      <xdr:col>15</xdr:col>
      <xdr:colOff>20955</xdr:colOff>
      <xdr:row>2</xdr:row>
      <xdr:rowOff>62865</xdr:rowOff>
    </xdr:from>
    <xdr:to>
      <xdr:col>18</xdr:col>
      <xdr:colOff>10795</xdr:colOff>
      <xdr:row>4</xdr:row>
      <xdr:rowOff>25400</xdr:rowOff>
    </xdr:to>
    <xdr:pic>
      <xdr:nvPicPr>
        <xdr:cNvPr id="3" name="Imagem 2" descr="Image result for metas png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5455" y="453390"/>
          <a:ext cx="843915" cy="441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36195</xdr:colOff>
      <xdr:row>18</xdr:row>
      <xdr:rowOff>11431</xdr:rowOff>
    </xdr:from>
    <xdr:to>
      <xdr:col>15</xdr:col>
      <xdr:colOff>207645</xdr:colOff>
      <xdr:row>36</xdr:row>
      <xdr:rowOff>152401</xdr:rowOff>
    </xdr:to>
    <xdr:sp macro="" textlink="">
      <xdr:nvSpPr>
        <xdr:cNvPr id="4" name="Retângulo de cantos arredondados 5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/>
      </xdr:nvSpPr>
      <xdr:spPr>
        <a:xfrm>
          <a:off x="550545" y="4231006"/>
          <a:ext cx="5010150" cy="3265170"/>
        </a:xfrm>
        <a:prstGeom prst="roundRect">
          <a:avLst/>
        </a:prstGeom>
        <a:noFill/>
        <a:ln w="63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203065</xdr:colOff>
      <xdr:row>2</xdr:row>
      <xdr:rowOff>29313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5715" cy="4230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748664</xdr:colOff>
      <xdr:row>16</xdr:row>
      <xdr:rowOff>55245</xdr:rowOff>
    </xdr:from>
    <xdr:to>
      <xdr:col>8</xdr:col>
      <xdr:colOff>5114</xdr:colOff>
      <xdr:row>16</xdr:row>
      <xdr:rowOff>131445</xdr:rowOff>
    </xdr:to>
    <xdr:sp macro="" textlink="">
      <xdr:nvSpPr>
        <xdr:cNvPr id="7" name="Fluxograma: Conector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/>
      </xdr:nvSpPr>
      <xdr:spPr>
        <a:xfrm>
          <a:off x="3758564" y="3741420"/>
          <a:ext cx="75600" cy="76200"/>
        </a:xfrm>
        <a:prstGeom prst="flowChartConnector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815340</xdr:colOff>
      <xdr:row>16</xdr:row>
      <xdr:rowOff>55245</xdr:rowOff>
    </xdr:from>
    <xdr:to>
      <xdr:col>6</xdr:col>
      <xdr:colOff>5115</xdr:colOff>
      <xdr:row>16</xdr:row>
      <xdr:rowOff>131445</xdr:rowOff>
    </xdr:to>
    <xdr:sp macro="" textlink="">
      <xdr:nvSpPr>
        <xdr:cNvPr id="8" name="Fluxograma: Conector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/>
      </xdr:nvSpPr>
      <xdr:spPr>
        <a:xfrm>
          <a:off x="2291715" y="3741420"/>
          <a:ext cx="75600" cy="76200"/>
        </a:xfrm>
        <a:prstGeom prst="flowChartConnector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129539</xdr:colOff>
      <xdr:row>16</xdr:row>
      <xdr:rowOff>55245</xdr:rowOff>
    </xdr:from>
    <xdr:to>
      <xdr:col>10</xdr:col>
      <xdr:colOff>52739</xdr:colOff>
      <xdr:row>16</xdr:row>
      <xdr:rowOff>131445</xdr:rowOff>
    </xdr:to>
    <xdr:sp macro="" textlink="">
      <xdr:nvSpPr>
        <xdr:cNvPr id="9" name="Fluxograma: Conector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/>
      </xdr:nvSpPr>
      <xdr:spPr>
        <a:xfrm>
          <a:off x="4920614" y="3741420"/>
          <a:ext cx="75600" cy="76200"/>
        </a:xfrm>
        <a:prstGeom prst="flowChartConnector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196850</xdr:colOff>
      <xdr:row>18</xdr:row>
      <xdr:rowOff>139701</xdr:rowOff>
    </xdr:from>
    <xdr:to>
      <xdr:col>12</xdr:col>
      <xdr:colOff>149225</xdr:colOff>
      <xdr:row>36</xdr:row>
      <xdr:rowOff>95250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3</xdr:row>
      <xdr:rowOff>238125</xdr:rowOff>
    </xdr:from>
    <xdr:to>
      <xdr:col>1</xdr:col>
      <xdr:colOff>171450</xdr:colOff>
      <xdr:row>7</xdr:row>
      <xdr:rowOff>38100</xdr:rowOff>
    </xdr:to>
    <xdr:pic>
      <xdr:nvPicPr>
        <xdr:cNvPr id="12" name="Imagem 11" descr="https://www.tst.jus.br/documents/2237892/26642440/Logo+Programa+de+Combate+ao+Trabalho+Infantil.png/7c56dcf1-b2c2-ff7b-ab4e-c9c335951842?t=1598040186272&amp;imagePreview=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t="-8450" r="19999"/>
        <a:stretch/>
      </xdr:blipFill>
      <xdr:spPr bwMode="auto">
        <a:xfrm>
          <a:off x="0" y="828675"/>
          <a:ext cx="857250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22</xdr:row>
      <xdr:rowOff>85723</xdr:rowOff>
    </xdr:from>
    <xdr:to>
      <xdr:col>14</xdr:col>
      <xdr:colOff>219075</xdr:colOff>
      <xdr:row>41</xdr:row>
      <xdr:rowOff>9525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</xdr:row>
      <xdr:rowOff>0</xdr:rowOff>
    </xdr:from>
    <xdr:to>
      <xdr:col>16</xdr:col>
      <xdr:colOff>647700</xdr:colOff>
      <xdr:row>4</xdr:row>
      <xdr:rowOff>0</xdr:rowOff>
    </xdr:to>
    <xdr:sp macro="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0" y="590550"/>
          <a:ext cx="6229350" cy="276225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050" b="1">
              <a:solidFill>
                <a:schemeClr val="bg1"/>
              </a:solidFill>
            </a:rPr>
            <a:t>                                                                  RELATÓRIO EXECUTIVO DE METAS - 2023</a:t>
          </a:r>
        </a:p>
      </xdr:txBody>
    </xdr:sp>
    <xdr:clientData/>
  </xdr:twoCellAnchor>
  <xdr:twoCellAnchor editAs="oneCell">
    <xdr:from>
      <xdr:col>14</xdr:col>
      <xdr:colOff>220980</xdr:colOff>
      <xdr:row>2</xdr:row>
      <xdr:rowOff>53340</xdr:rowOff>
    </xdr:from>
    <xdr:to>
      <xdr:col>16</xdr:col>
      <xdr:colOff>628650</xdr:colOff>
      <xdr:row>4</xdr:row>
      <xdr:rowOff>22860</xdr:rowOff>
    </xdr:to>
    <xdr:pic>
      <xdr:nvPicPr>
        <xdr:cNvPr id="3" name="Imagem 2" descr="Image result for metas png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9680" y="443865"/>
          <a:ext cx="836295" cy="445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121920</xdr:colOff>
      <xdr:row>22</xdr:row>
      <xdr:rowOff>68581</xdr:rowOff>
    </xdr:from>
    <xdr:to>
      <xdr:col>15</xdr:col>
      <xdr:colOff>45720</xdr:colOff>
      <xdr:row>40</xdr:row>
      <xdr:rowOff>180976</xdr:rowOff>
    </xdr:to>
    <xdr:sp macro="" textlink="">
      <xdr:nvSpPr>
        <xdr:cNvPr id="5" name="Retângulo de cantos arredondados 5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/>
      </xdr:nvSpPr>
      <xdr:spPr>
        <a:xfrm>
          <a:off x="636270" y="4764406"/>
          <a:ext cx="4838700" cy="3265170"/>
        </a:xfrm>
        <a:prstGeom prst="roundRect">
          <a:avLst/>
        </a:prstGeom>
        <a:noFill/>
        <a:ln w="63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112395</xdr:colOff>
      <xdr:row>20</xdr:row>
      <xdr:rowOff>45720</xdr:rowOff>
    </xdr:from>
    <xdr:to>
      <xdr:col>2</xdr:col>
      <xdr:colOff>112395</xdr:colOff>
      <xdr:row>20</xdr:row>
      <xdr:rowOff>121920</xdr:rowOff>
    </xdr:to>
    <xdr:sp macro="" textlink="">
      <xdr:nvSpPr>
        <xdr:cNvPr id="7" name="Fluxograma: Conector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/>
      </xdr:nvSpPr>
      <xdr:spPr>
        <a:xfrm>
          <a:off x="826770" y="4417695"/>
          <a:ext cx="0" cy="76200"/>
        </a:xfrm>
        <a:prstGeom prst="flowChartConnector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365625</xdr:colOff>
      <xdr:row>2</xdr:row>
      <xdr:rowOff>34393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0000" cy="42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4</xdr:row>
      <xdr:rowOff>32584</xdr:rowOff>
    </xdr:from>
    <xdr:to>
      <xdr:col>2</xdr:col>
      <xdr:colOff>0</xdr:colOff>
      <xdr:row>6</xdr:row>
      <xdr:rowOff>152400</xdr:rowOff>
    </xdr:to>
    <xdr:pic>
      <xdr:nvPicPr>
        <xdr:cNvPr id="10" name="Imagem 9" descr="EXAMES PERIÓDICOS UFPA 1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-25000"/>
                  </a14:imgEffect>
                  <a14:imgEffect>
                    <a14:colorTemperature colorTemp="4700"/>
                  </a14:imgEffect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7104" t="2836" r="6435" b="51775"/>
        <a:stretch/>
      </xdr:blipFill>
      <xdr:spPr bwMode="auto">
        <a:xfrm>
          <a:off x="1" y="899359"/>
          <a:ext cx="714374" cy="681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857250</xdr:colOff>
      <xdr:row>20</xdr:row>
      <xdr:rowOff>38100</xdr:rowOff>
    </xdr:from>
    <xdr:to>
      <xdr:col>9</xdr:col>
      <xdr:colOff>933450</xdr:colOff>
      <xdr:row>20</xdr:row>
      <xdr:rowOff>114300</xdr:rowOff>
    </xdr:to>
    <xdr:sp macro="" textlink="">
      <xdr:nvSpPr>
        <xdr:cNvPr id="13" name="Fluxograma: Conector 12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/>
      </xdr:nvSpPr>
      <xdr:spPr>
        <a:xfrm>
          <a:off x="3228975" y="4410075"/>
          <a:ext cx="0" cy="76200"/>
        </a:xfrm>
        <a:prstGeom prst="flowChartConnector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695325</xdr:colOff>
      <xdr:row>19</xdr:row>
      <xdr:rowOff>55244</xdr:rowOff>
    </xdr:from>
    <xdr:to>
      <xdr:col>6</xdr:col>
      <xdr:colOff>67350</xdr:colOff>
      <xdr:row>19</xdr:row>
      <xdr:rowOff>130844</xdr:rowOff>
    </xdr:to>
    <xdr:sp macro="" textlink="">
      <xdr:nvSpPr>
        <xdr:cNvPr id="15" name="Fluxograma: Conector 14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SpPr/>
      </xdr:nvSpPr>
      <xdr:spPr>
        <a:xfrm>
          <a:off x="2000250" y="4265294"/>
          <a:ext cx="86400" cy="75600"/>
        </a:xfrm>
        <a:prstGeom prst="flowChartConnector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12</xdr:col>
      <xdr:colOff>15240</xdr:colOff>
      <xdr:row>19</xdr:row>
      <xdr:rowOff>55245</xdr:rowOff>
    </xdr:from>
    <xdr:to>
      <xdr:col>12</xdr:col>
      <xdr:colOff>100965</xdr:colOff>
      <xdr:row>19</xdr:row>
      <xdr:rowOff>131445</xdr:rowOff>
    </xdr:to>
    <xdr:sp macro="" textlink="">
      <xdr:nvSpPr>
        <xdr:cNvPr id="16" name="Fluxograma: Conector 15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SpPr/>
      </xdr:nvSpPr>
      <xdr:spPr>
        <a:xfrm>
          <a:off x="4577715" y="3284220"/>
          <a:ext cx="85725" cy="76200"/>
        </a:xfrm>
        <a:prstGeom prst="flowChartConnector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571498</xdr:colOff>
      <xdr:row>19</xdr:row>
      <xdr:rowOff>57148</xdr:rowOff>
    </xdr:from>
    <xdr:to>
      <xdr:col>10</xdr:col>
      <xdr:colOff>86398</xdr:colOff>
      <xdr:row>19</xdr:row>
      <xdr:rowOff>132748</xdr:rowOff>
    </xdr:to>
    <xdr:sp macro="" textlink="">
      <xdr:nvSpPr>
        <xdr:cNvPr id="17" name="Fluxograma: Conector 16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SpPr/>
      </xdr:nvSpPr>
      <xdr:spPr>
        <a:xfrm>
          <a:off x="3428998" y="4267198"/>
          <a:ext cx="86400" cy="75600"/>
        </a:xfrm>
        <a:prstGeom prst="flowChartConnector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17</xdr:col>
      <xdr:colOff>19050</xdr:colOff>
      <xdr:row>4</xdr:row>
      <xdr:rowOff>0</xdr:rowOff>
    </xdr:to>
    <xdr:sp macro="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590550"/>
          <a:ext cx="6629400" cy="276225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050" b="1">
              <a:solidFill>
                <a:schemeClr val="bg1"/>
              </a:solidFill>
            </a:rPr>
            <a:t>                                                                       RELATÓRIO EXECUTIVO DE METAS - 2023</a:t>
          </a:r>
        </a:p>
      </xdr:txBody>
    </xdr:sp>
    <xdr:clientData/>
  </xdr:twoCellAnchor>
  <xdr:twoCellAnchor editAs="oneCell">
    <xdr:from>
      <xdr:col>12</xdr:col>
      <xdr:colOff>701040</xdr:colOff>
      <xdr:row>2</xdr:row>
      <xdr:rowOff>36195</xdr:rowOff>
    </xdr:from>
    <xdr:to>
      <xdr:col>17</xdr:col>
      <xdr:colOff>133350</xdr:colOff>
      <xdr:row>4</xdr:row>
      <xdr:rowOff>5715</xdr:rowOff>
    </xdr:to>
    <xdr:pic>
      <xdr:nvPicPr>
        <xdr:cNvPr id="3" name="Imagem 2" descr="Image result for metas 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1665" y="426720"/>
          <a:ext cx="870585" cy="445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53340</xdr:colOff>
      <xdr:row>4</xdr:row>
      <xdr:rowOff>42448</xdr:rowOff>
    </xdr:from>
    <xdr:to>
      <xdr:col>2</xdr:col>
      <xdr:colOff>0</xdr:colOff>
      <xdr:row>7</xdr:row>
      <xdr:rowOff>118383</xdr:rowOff>
    </xdr:to>
    <xdr:pic>
      <xdr:nvPicPr>
        <xdr:cNvPr id="4" name="Imagem 3" descr="Image result for símbolo da justiça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53340" y="909223"/>
          <a:ext cx="775335" cy="628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264795</xdr:colOff>
      <xdr:row>28</xdr:row>
      <xdr:rowOff>47625</xdr:rowOff>
    </xdr:from>
    <xdr:to>
      <xdr:col>15</xdr:col>
      <xdr:colOff>152400</xdr:colOff>
      <xdr:row>44</xdr:row>
      <xdr:rowOff>152400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201931</xdr:colOff>
      <xdr:row>28</xdr:row>
      <xdr:rowOff>1</xdr:rowOff>
    </xdr:from>
    <xdr:to>
      <xdr:col>15</xdr:col>
      <xdr:colOff>190500</xdr:colOff>
      <xdr:row>44</xdr:row>
      <xdr:rowOff>180975</xdr:rowOff>
    </xdr:to>
    <xdr:sp macro="" textlink="">
      <xdr:nvSpPr>
        <xdr:cNvPr id="6" name="Retângulo de cantos arredondados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030606" y="5048251"/>
          <a:ext cx="4874894" cy="3076574"/>
        </a:xfrm>
        <a:prstGeom prst="roundRect">
          <a:avLst/>
        </a:prstGeom>
        <a:noFill/>
        <a:ln w="63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758190</xdr:colOff>
      <xdr:row>26</xdr:row>
      <xdr:rowOff>55245</xdr:rowOff>
    </xdr:from>
    <xdr:to>
      <xdr:col>5</xdr:col>
      <xdr:colOff>834390</xdr:colOff>
      <xdr:row>26</xdr:row>
      <xdr:rowOff>131445</xdr:rowOff>
    </xdr:to>
    <xdr:sp macro="" textlink="">
      <xdr:nvSpPr>
        <xdr:cNvPr id="7" name="Fluxograma: Conector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2177415" y="4779645"/>
          <a:ext cx="76200" cy="76200"/>
        </a:xfrm>
        <a:prstGeom prst="flowChartConnector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11</xdr:col>
      <xdr:colOff>49530</xdr:colOff>
      <xdr:row>26</xdr:row>
      <xdr:rowOff>55245</xdr:rowOff>
    </xdr:from>
    <xdr:to>
      <xdr:col>11</xdr:col>
      <xdr:colOff>125730</xdr:colOff>
      <xdr:row>26</xdr:row>
      <xdr:rowOff>131445</xdr:rowOff>
    </xdr:to>
    <xdr:sp macro="" textlink="">
      <xdr:nvSpPr>
        <xdr:cNvPr id="8" name="Fluxograma: Conector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3621405" y="4779645"/>
          <a:ext cx="76200" cy="76200"/>
        </a:xfrm>
        <a:prstGeom prst="flowChartConnector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11</xdr:col>
      <xdr:colOff>1062990</xdr:colOff>
      <xdr:row>26</xdr:row>
      <xdr:rowOff>55245</xdr:rowOff>
    </xdr:from>
    <xdr:to>
      <xdr:col>12</xdr:col>
      <xdr:colOff>15240</xdr:colOff>
      <xdr:row>26</xdr:row>
      <xdr:rowOff>131445</xdr:rowOff>
    </xdr:to>
    <xdr:sp macro="" textlink="">
      <xdr:nvSpPr>
        <xdr:cNvPr id="9" name="Fluxograma: Conector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4634865" y="4779645"/>
          <a:ext cx="76200" cy="76200"/>
        </a:xfrm>
        <a:prstGeom prst="flowChartConnector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251325</xdr:colOff>
      <xdr:row>2</xdr:row>
      <xdr:rowOff>34393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0000" cy="42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228600</xdr:colOff>
      <xdr:row>33</xdr:row>
      <xdr:rowOff>0</xdr:rowOff>
    </xdr:from>
    <xdr:to>
      <xdr:col>5</xdr:col>
      <xdr:colOff>70050</xdr:colOff>
      <xdr:row>33</xdr:row>
      <xdr:rowOff>144000</xdr:rowOff>
    </xdr:to>
    <xdr:sp macro="" textlink="">
      <xdr:nvSpPr>
        <xdr:cNvPr id="11" name="Texto Explicativo 2 (Sem Bordas)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057275" y="5915025"/>
          <a:ext cx="432000" cy="144000"/>
        </a:xfrm>
        <a:prstGeom prst="callout2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850">
              <a:solidFill>
                <a:sysClr val="windowText" lastClr="000000"/>
              </a:solidFill>
            </a:rPr>
            <a:t>Meta</a:t>
          </a:r>
        </a:p>
      </xdr:txBody>
    </xdr:sp>
    <xdr:clientData/>
  </xdr:twoCellAnchor>
  <xdr:twoCellAnchor>
    <xdr:from>
      <xdr:col>6</xdr:col>
      <xdr:colOff>152400</xdr:colOff>
      <xdr:row>26</xdr:row>
      <xdr:rowOff>57150</xdr:rowOff>
    </xdr:from>
    <xdr:to>
      <xdr:col>7</xdr:col>
      <xdr:colOff>19050</xdr:colOff>
      <xdr:row>26</xdr:row>
      <xdr:rowOff>133350</xdr:rowOff>
    </xdr:to>
    <xdr:sp macro="" textlink="">
      <xdr:nvSpPr>
        <xdr:cNvPr id="12" name="Fluxograma: Conector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2190750" y="4781550"/>
          <a:ext cx="76200" cy="76200"/>
        </a:xfrm>
        <a:prstGeom prst="flowChartConnector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17</xdr:col>
      <xdr:colOff>617220</xdr:colOff>
      <xdr:row>4</xdr:row>
      <xdr:rowOff>0</xdr:rowOff>
    </xdr:to>
    <xdr:sp macro="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0" y="590550"/>
          <a:ext cx="6713220" cy="276225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050" b="1">
              <a:solidFill>
                <a:schemeClr val="bg1"/>
              </a:solidFill>
            </a:rPr>
            <a:t>                                                                       RELATÓRIO EXECUTIVO DE METAS - 2023</a:t>
          </a:r>
        </a:p>
      </xdr:txBody>
    </xdr:sp>
    <xdr:clientData/>
  </xdr:twoCellAnchor>
  <xdr:twoCellAnchor editAs="oneCell">
    <xdr:from>
      <xdr:col>15</xdr:col>
      <xdr:colOff>123825</xdr:colOff>
      <xdr:row>2</xdr:row>
      <xdr:rowOff>45720</xdr:rowOff>
    </xdr:from>
    <xdr:to>
      <xdr:col>17</xdr:col>
      <xdr:colOff>613410</xdr:colOff>
      <xdr:row>4</xdr:row>
      <xdr:rowOff>15240</xdr:rowOff>
    </xdr:to>
    <xdr:pic>
      <xdr:nvPicPr>
        <xdr:cNvPr id="3" name="Imagem 2" descr="Image result for metas 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5" y="436245"/>
          <a:ext cx="870585" cy="445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53340</xdr:colOff>
      <xdr:row>4</xdr:row>
      <xdr:rowOff>42448</xdr:rowOff>
    </xdr:from>
    <xdr:to>
      <xdr:col>2</xdr:col>
      <xdr:colOff>0</xdr:colOff>
      <xdr:row>7</xdr:row>
      <xdr:rowOff>118383</xdr:rowOff>
    </xdr:to>
    <xdr:pic>
      <xdr:nvPicPr>
        <xdr:cNvPr id="4" name="Imagem 3" descr="Image result for símbolo da justiça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53340" y="909223"/>
          <a:ext cx="775335" cy="628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142875</xdr:colOff>
      <xdr:row>28</xdr:row>
      <xdr:rowOff>47626</xdr:rowOff>
    </xdr:from>
    <xdr:to>
      <xdr:col>15</xdr:col>
      <xdr:colOff>152400</xdr:colOff>
      <xdr:row>46</xdr:row>
      <xdr:rowOff>81916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28</xdr:row>
      <xdr:rowOff>38100</xdr:rowOff>
    </xdr:from>
    <xdr:to>
      <xdr:col>16</xdr:col>
      <xdr:colOff>28575</xdr:colOff>
      <xdr:row>46</xdr:row>
      <xdr:rowOff>28575</xdr:rowOff>
    </xdr:to>
    <xdr:sp macro="" textlink="">
      <xdr:nvSpPr>
        <xdr:cNvPr id="6" name="Retângulo de cantos arredondados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942975" y="5086350"/>
          <a:ext cx="5019675" cy="3267075"/>
        </a:xfrm>
        <a:prstGeom prst="roundRect">
          <a:avLst>
            <a:gd name="adj" fmla="val 10836"/>
          </a:avLst>
        </a:prstGeom>
        <a:noFill/>
        <a:ln w="63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251325</xdr:colOff>
      <xdr:row>2</xdr:row>
      <xdr:rowOff>34393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0000" cy="42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767715</xdr:colOff>
      <xdr:row>26</xdr:row>
      <xdr:rowOff>55245</xdr:rowOff>
    </xdr:from>
    <xdr:to>
      <xdr:col>5</xdr:col>
      <xdr:colOff>843915</xdr:colOff>
      <xdr:row>26</xdr:row>
      <xdr:rowOff>131445</xdr:rowOff>
    </xdr:to>
    <xdr:sp macro="" textlink="">
      <xdr:nvSpPr>
        <xdr:cNvPr id="8" name="Fluxograma: Conector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2186940" y="4779645"/>
          <a:ext cx="76200" cy="76200"/>
        </a:xfrm>
        <a:prstGeom prst="flowChartConnector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11</xdr:col>
      <xdr:colOff>1062990</xdr:colOff>
      <xdr:row>26</xdr:row>
      <xdr:rowOff>55245</xdr:rowOff>
    </xdr:from>
    <xdr:to>
      <xdr:col>12</xdr:col>
      <xdr:colOff>5715</xdr:colOff>
      <xdr:row>26</xdr:row>
      <xdr:rowOff>131445</xdr:rowOff>
    </xdr:to>
    <xdr:sp macro="" textlink="">
      <xdr:nvSpPr>
        <xdr:cNvPr id="10" name="Fluxograma: Conector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4758690" y="4779645"/>
          <a:ext cx="76200" cy="76200"/>
        </a:xfrm>
        <a:prstGeom prst="flowChartConnector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200025</xdr:colOff>
      <xdr:row>29</xdr:row>
      <xdr:rowOff>85725</xdr:rowOff>
    </xdr:from>
    <xdr:to>
      <xdr:col>5</xdr:col>
      <xdr:colOff>41475</xdr:colOff>
      <xdr:row>30</xdr:row>
      <xdr:rowOff>67800</xdr:rowOff>
    </xdr:to>
    <xdr:sp macro="" textlink="">
      <xdr:nvSpPr>
        <xdr:cNvPr id="11" name="Texto Explicativo 2 (Sem Bordas)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028700" y="5295900"/>
          <a:ext cx="432000" cy="144000"/>
        </a:xfrm>
        <a:prstGeom prst="callout2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850">
              <a:solidFill>
                <a:sysClr val="windowText" lastClr="000000"/>
              </a:solidFill>
            </a:rPr>
            <a:t>Meta</a:t>
          </a:r>
        </a:p>
      </xdr:txBody>
    </xdr:sp>
    <xdr:clientData/>
  </xdr:twoCellAnchor>
  <xdr:twoCellAnchor>
    <xdr:from>
      <xdr:col>11</xdr:col>
      <xdr:colOff>47625</xdr:colOff>
      <xdr:row>26</xdr:row>
      <xdr:rowOff>47625</xdr:rowOff>
    </xdr:from>
    <xdr:to>
      <xdr:col>11</xdr:col>
      <xdr:colOff>123825</xdr:colOff>
      <xdr:row>26</xdr:row>
      <xdr:rowOff>123825</xdr:rowOff>
    </xdr:to>
    <xdr:sp macro="" textlink="">
      <xdr:nvSpPr>
        <xdr:cNvPr id="12" name="Fluxograma: Conector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3743325" y="4772025"/>
          <a:ext cx="76200" cy="76200"/>
        </a:xfrm>
        <a:prstGeom prst="flowChartConnector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142875</xdr:colOff>
      <xdr:row>26</xdr:row>
      <xdr:rowOff>57150</xdr:rowOff>
    </xdr:from>
    <xdr:to>
      <xdr:col>7</xdr:col>
      <xdr:colOff>9525</xdr:colOff>
      <xdr:row>26</xdr:row>
      <xdr:rowOff>133350</xdr:rowOff>
    </xdr:to>
    <xdr:sp macro="" textlink="">
      <xdr:nvSpPr>
        <xdr:cNvPr id="13" name="Fluxograma: Conector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2238375" y="4781550"/>
          <a:ext cx="76200" cy="76200"/>
        </a:xfrm>
        <a:prstGeom prst="flowChartConnector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17</xdr:col>
      <xdr:colOff>601980</xdr:colOff>
      <xdr:row>4</xdr:row>
      <xdr:rowOff>0</xdr:rowOff>
    </xdr:to>
    <xdr:sp macro="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0" y="590550"/>
          <a:ext cx="6688455" cy="276225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050" b="1">
              <a:solidFill>
                <a:schemeClr val="bg1"/>
              </a:solidFill>
            </a:rPr>
            <a:t>                                                                       RELATÓRIO EXECUTIVO DE METAS - 2023</a:t>
          </a:r>
        </a:p>
      </xdr:txBody>
    </xdr:sp>
    <xdr:clientData/>
  </xdr:twoCellAnchor>
  <xdr:twoCellAnchor editAs="oneCell">
    <xdr:from>
      <xdr:col>15</xdr:col>
      <xdr:colOff>121920</xdr:colOff>
      <xdr:row>2</xdr:row>
      <xdr:rowOff>45720</xdr:rowOff>
    </xdr:from>
    <xdr:to>
      <xdr:col>17</xdr:col>
      <xdr:colOff>611505</xdr:colOff>
      <xdr:row>4</xdr:row>
      <xdr:rowOff>15240</xdr:rowOff>
    </xdr:to>
    <xdr:pic>
      <xdr:nvPicPr>
        <xdr:cNvPr id="3" name="Imagem 2" descr="Image result for metas 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0245" y="436245"/>
          <a:ext cx="870585" cy="445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53340</xdr:colOff>
      <xdr:row>4</xdr:row>
      <xdr:rowOff>42448</xdr:rowOff>
    </xdr:from>
    <xdr:to>
      <xdr:col>2</xdr:col>
      <xdr:colOff>0</xdr:colOff>
      <xdr:row>7</xdr:row>
      <xdr:rowOff>118383</xdr:rowOff>
    </xdr:to>
    <xdr:pic>
      <xdr:nvPicPr>
        <xdr:cNvPr id="4" name="Imagem 3" descr="Image result for símbolo da justiça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53340" y="909223"/>
          <a:ext cx="775335" cy="628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219075</xdr:colOff>
      <xdr:row>28</xdr:row>
      <xdr:rowOff>95250</xdr:rowOff>
    </xdr:from>
    <xdr:to>
      <xdr:col>16</xdr:col>
      <xdr:colOff>66675</xdr:colOff>
      <xdr:row>44</xdr:row>
      <xdr:rowOff>110490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66674</xdr:colOff>
      <xdr:row>27</xdr:row>
      <xdr:rowOff>152399</xdr:rowOff>
    </xdr:from>
    <xdr:to>
      <xdr:col>16</xdr:col>
      <xdr:colOff>57150</xdr:colOff>
      <xdr:row>44</xdr:row>
      <xdr:rowOff>180974</xdr:rowOff>
    </xdr:to>
    <xdr:sp macro="" textlink="">
      <xdr:nvSpPr>
        <xdr:cNvPr id="6" name="Retângulo de cantos arredondados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95349" y="5038724"/>
          <a:ext cx="5010151" cy="3095625"/>
        </a:xfrm>
        <a:prstGeom prst="roundRect">
          <a:avLst/>
        </a:prstGeom>
        <a:noFill/>
        <a:ln w="63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251325</xdr:colOff>
      <xdr:row>2</xdr:row>
      <xdr:rowOff>34393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0000" cy="42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767715</xdr:colOff>
      <xdr:row>26</xdr:row>
      <xdr:rowOff>55245</xdr:rowOff>
    </xdr:from>
    <xdr:to>
      <xdr:col>5</xdr:col>
      <xdr:colOff>843915</xdr:colOff>
      <xdr:row>26</xdr:row>
      <xdr:rowOff>131445</xdr:rowOff>
    </xdr:to>
    <xdr:sp macro="" textlink="">
      <xdr:nvSpPr>
        <xdr:cNvPr id="8" name="Fluxograma: Conector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2186940" y="4779645"/>
          <a:ext cx="76200" cy="76200"/>
        </a:xfrm>
        <a:prstGeom prst="flowChartConnector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68580</xdr:colOff>
      <xdr:row>26</xdr:row>
      <xdr:rowOff>55245</xdr:rowOff>
    </xdr:from>
    <xdr:to>
      <xdr:col>9</xdr:col>
      <xdr:colOff>144780</xdr:colOff>
      <xdr:row>26</xdr:row>
      <xdr:rowOff>131445</xdr:rowOff>
    </xdr:to>
    <xdr:sp macro="" textlink="">
      <xdr:nvSpPr>
        <xdr:cNvPr id="9" name="Fluxograma: Conector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3707130" y="4779645"/>
          <a:ext cx="76200" cy="76200"/>
        </a:xfrm>
        <a:prstGeom prst="flowChartConnector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11</xdr:col>
      <xdr:colOff>958215</xdr:colOff>
      <xdr:row>26</xdr:row>
      <xdr:rowOff>64770</xdr:rowOff>
    </xdr:from>
    <xdr:to>
      <xdr:col>12</xdr:col>
      <xdr:colOff>24765</xdr:colOff>
      <xdr:row>26</xdr:row>
      <xdr:rowOff>140970</xdr:rowOff>
    </xdr:to>
    <xdr:sp macro="" textlink="">
      <xdr:nvSpPr>
        <xdr:cNvPr id="10" name="Fluxograma: Conector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4730115" y="4789170"/>
          <a:ext cx="76200" cy="76200"/>
        </a:xfrm>
        <a:prstGeom prst="flowChartConnector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295275</xdr:colOff>
      <xdr:row>28</xdr:row>
      <xdr:rowOff>57150</xdr:rowOff>
    </xdr:from>
    <xdr:to>
      <xdr:col>5</xdr:col>
      <xdr:colOff>136725</xdr:colOff>
      <xdr:row>29</xdr:row>
      <xdr:rowOff>39225</xdr:rowOff>
    </xdr:to>
    <xdr:sp macro="" textlink="">
      <xdr:nvSpPr>
        <xdr:cNvPr id="11" name="Texto Explicativo 2 (Sem Bordas)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1123950" y="5105400"/>
          <a:ext cx="432000" cy="144000"/>
        </a:xfrm>
        <a:prstGeom prst="callout2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850">
              <a:solidFill>
                <a:sysClr val="windowText" lastClr="000000"/>
              </a:solidFill>
            </a:rPr>
            <a:t>Meta</a:t>
          </a:r>
        </a:p>
      </xdr:txBody>
    </xdr:sp>
    <xdr:clientData/>
  </xdr:twoCellAnchor>
  <xdr:twoCellAnchor>
    <xdr:from>
      <xdr:col>5</xdr:col>
      <xdr:colOff>714375</xdr:colOff>
      <xdr:row>26</xdr:row>
      <xdr:rowOff>57150</xdr:rowOff>
    </xdr:from>
    <xdr:to>
      <xdr:col>6</xdr:col>
      <xdr:colOff>28575</xdr:colOff>
      <xdr:row>26</xdr:row>
      <xdr:rowOff>133350</xdr:rowOff>
    </xdr:to>
    <xdr:sp macro="" textlink="">
      <xdr:nvSpPr>
        <xdr:cNvPr id="12" name="Fluxograma: Conector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2133600" y="4781550"/>
          <a:ext cx="76200" cy="76200"/>
        </a:xfrm>
        <a:prstGeom prst="flowChartConnector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16</xdr:col>
      <xdr:colOff>548640</xdr:colOff>
      <xdr:row>4</xdr:row>
      <xdr:rowOff>15240</xdr:rowOff>
    </xdr:to>
    <xdr:sp macro="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0" y="590550"/>
          <a:ext cx="6320790" cy="291465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050" b="1">
              <a:solidFill>
                <a:schemeClr val="bg1"/>
              </a:solidFill>
            </a:rPr>
            <a:t>                                                                    RELATÓRIO EXECUTIVO DE METAS - 2023</a:t>
          </a:r>
        </a:p>
      </xdr:txBody>
    </xdr:sp>
    <xdr:clientData/>
  </xdr:twoCellAnchor>
  <xdr:twoCellAnchor editAs="oneCell">
    <xdr:from>
      <xdr:col>14</xdr:col>
      <xdr:colOff>76200</xdr:colOff>
      <xdr:row>2</xdr:row>
      <xdr:rowOff>53340</xdr:rowOff>
    </xdr:from>
    <xdr:to>
      <xdr:col>17</xdr:col>
      <xdr:colOff>3810</xdr:colOff>
      <xdr:row>4</xdr:row>
      <xdr:rowOff>22860</xdr:rowOff>
    </xdr:to>
    <xdr:pic>
      <xdr:nvPicPr>
        <xdr:cNvPr id="4" name="Imagem 3" descr="Image result for metas pn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443865"/>
          <a:ext cx="870585" cy="445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17145</xdr:colOff>
      <xdr:row>28</xdr:row>
      <xdr:rowOff>148590</xdr:rowOff>
    </xdr:from>
    <xdr:to>
      <xdr:col>15</xdr:col>
      <xdr:colOff>13335</xdr:colOff>
      <xdr:row>44</xdr:row>
      <xdr:rowOff>186690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161925</xdr:colOff>
      <xdr:row>28</xdr:row>
      <xdr:rowOff>0</xdr:rowOff>
    </xdr:from>
    <xdr:to>
      <xdr:col>15</xdr:col>
      <xdr:colOff>7620</xdr:colOff>
      <xdr:row>45</xdr:row>
      <xdr:rowOff>20955</xdr:rowOff>
    </xdr:to>
    <xdr:sp macro="" textlink="">
      <xdr:nvSpPr>
        <xdr:cNvPr id="6" name="Retângulo de cantos arredondados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790575" y="5048250"/>
          <a:ext cx="4760595" cy="3107055"/>
        </a:xfrm>
        <a:prstGeom prst="roundRect">
          <a:avLst/>
        </a:prstGeom>
        <a:noFill/>
        <a:ln w="63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91440</xdr:colOff>
      <xdr:row>5</xdr:row>
      <xdr:rowOff>53340</xdr:rowOff>
    </xdr:from>
    <xdr:to>
      <xdr:col>1</xdr:col>
      <xdr:colOff>146179</xdr:colOff>
      <xdr:row>7</xdr:row>
      <xdr:rowOff>176620</xdr:rowOff>
    </xdr:to>
    <xdr:pic>
      <xdr:nvPicPr>
        <xdr:cNvPr id="9" name="Imagem 8" descr="Image result for figuras processos antigos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A49F9C"/>
            </a:clrFrom>
            <a:clrTo>
              <a:srgbClr val="A49F9C">
                <a:alpha val="0"/>
              </a:srgbClr>
            </a:clrTo>
          </a:clrChange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1101090"/>
          <a:ext cx="683389" cy="494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251325</xdr:colOff>
      <xdr:row>2</xdr:row>
      <xdr:rowOff>34393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0000" cy="42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777240</xdr:colOff>
      <xdr:row>26</xdr:row>
      <xdr:rowOff>55245</xdr:rowOff>
    </xdr:from>
    <xdr:to>
      <xdr:col>6</xdr:col>
      <xdr:colOff>5715</xdr:colOff>
      <xdr:row>26</xdr:row>
      <xdr:rowOff>131445</xdr:rowOff>
    </xdr:to>
    <xdr:sp macro="" textlink="">
      <xdr:nvSpPr>
        <xdr:cNvPr id="20" name="Fluxograma: Conector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2196465" y="4779645"/>
          <a:ext cx="76200" cy="76200"/>
        </a:xfrm>
        <a:prstGeom prst="flowChartConnector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11</xdr:col>
      <xdr:colOff>558165</xdr:colOff>
      <xdr:row>26</xdr:row>
      <xdr:rowOff>55245</xdr:rowOff>
    </xdr:from>
    <xdr:to>
      <xdr:col>11</xdr:col>
      <xdr:colOff>634365</xdr:colOff>
      <xdr:row>26</xdr:row>
      <xdr:rowOff>131445</xdr:rowOff>
    </xdr:to>
    <xdr:sp macro="" textlink="">
      <xdr:nvSpPr>
        <xdr:cNvPr id="22" name="Fluxograma: Conector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/>
      </xdr:nvSpPr>
      <xdr:spPr>
        <a:xfrm>
          <a:off x="4911090" y="4779645"/>
          <a:ext cx="76200" cy="76200"/>
        </a:xfrm>
        <a:prstGeom prst="flowChartConnector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8</xdr:col>
      <xdr:colOff>971550</xdr:colOff>
      <xdr:row>26</xdr:row>
      <xdr:rowOff>57150</xdr:rowOff>
    </xdr:from>
    <xdr:to>
      <xdr:col>9</xdr:col>
      <xdr:colOff>0</xdr:colOff>
      <xdr:row>26</xdr:row>
      <xdr:rowOff>133350</xdr:rowOff>
    </xdr:to>
    <xdr:sp macro="" textlink="">
      <xdr:nvSpPr>
        <xdr:cNvPr id="23" name="Fluxograma: Conector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/>
      </xdr:nvSpPr>
      <xdr:spPr>
        <a:xfrm>
          <a:off x="3733800" y="4781550"/>
          <a:ext cx="76200" cy="76200"/>
        </a:xfrm>
        <a:prstGeom prst="flowChartConnector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123825</xdr:colOff>
      <xdr:row>32</xdr:row>
      <xdr:rowOff>9525</xdr:rowOff>
    </xdr:from>
    <xdr:to>
      <xdr:col>2</xdr:col>
      <xdr:colOff>355800</xdr:colOff>
      <xdr:row>32</xdr:row>
      <xdr:rowOff>153525</xdr:rowOff>
    </xdr:to>
    <xdr:sp macro="" textlink="">
      <xdr:nvSpPr>
        <xdr:cNvPr id="11" name="Texto Explicativo 2 (Sem Bordas)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752475" y="5743575"/>
          <a:ext cx="432000" cy="144000"/>
        </a:xfrm>
        <a:prstGeom prst="callout2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850">
              <a:solidFill>
                <a:sysClr val="windowText" lastClr="000000"/>
              </a:solidFill>
            </a:rPr>
            <a:t>Meta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16</xdr:col>
      <xdr:colOff>571500</xdr:colOff>
      <xdr:row>4</xdr:row>
      <xdr:rowOff>0</xdr:rowOff>
    </xdr:to>
    <xdr:sp macro="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0" y="590550"/>
          <a:ext cx="6296025" cy="276225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050" b="1">
              <a:solidFill>
                <a:schemeClr val="bg1"/>
              </a:solidFill>
            </a:rPr>
            <a:t>                                                                    RELATÓRIO EXECUTIVO DE METAS - 2023</a:t>
          </a:r>
        </a:p>
      </xdr:txBody>
    </xdr:sp>
    <xdr:clientData/>
  </xdr:twoCellAnchor>
  <xdr:twoCellAnchor editAs="oneCell">
    <xdr:from>
      <xdr:col>14</xdr:col>
      <xdr:colOff>121920</xdr:colOff>
      <xdr:row>2</xdr:row>
      <xdr:rowOff>53340</xdr:rowOff>
    </xdr:from>
    <xdr:to>
      <xdr:col>17</xdr:col>
      <xdr:colOff>30480</xdr:colOff>
      <xdr:row>4</xdr:row>
      <xdr:rowOff>22860</xdr:rowOff>
    </xdr:to>
    <xdr:pic>
      <xdr:nvPicPr>
        <xdr:cNvPr id="4" name="Imagem 3" descr="Image result for metas pn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7820" y="443865"/>
          <a:ext cx="870585" cy="445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198120</xdr:colOff>
      <xdr:row>28</xdr:row>
      <xdr:rowOff>62865</xdr:rowOff>
    </xdr:from>
    <xdr:to>
      <xdr:col>14</xdr:col>
      <xdr:colOff>194310</xdr:colOff>
      <xdr:row>44</xdr:row>
      <xdr:rowOff>100965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123824</xdr:colOff>
      <xdr:row>28</xdr:row>
      <xdr:rowOff>19050</xdr:rowOff>
    </xdr:from>
    <xdr:to>
      <xdr:col>15</xdr:col>
      <xdr:colOff>17144</xdr:colOff>
      <xdr:row>45</xdr:row>
      <xdr:rowOff>40005</xdr:rowOff>
    </xdr:to>
    <xdr:sp macro="" textlink="">
      <xdr:nvSpPr>
        <xdr:cNvPr id="6" name="Retângulo de cantos arredondados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752474" y="5067300"/>
          <a:ext cx="4760595" cy="3107055"/>
        </a:xfrm>
        <a:prstGeom prst="roundRect">
          <a:avLst/>
        </a:prstGeom>
        <a:noFill/>
        <a:ln w="63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91440</xdr:colOff>
      <xdr:row>5</xdr:row>
      <xdr:rowOff>53340</xdr:rowOff>
    </xdr:from>
    <xdr:to>
      <xdr:col>1</xdr:col>
      <xdr:colOff>146179</xdr:colOff>
      <xdr:row>7</xdr:row>
      <xdr:rowOff>176620</xdr:rowOff>
    </xdr:to>
    <xdr:pic>
      <xdr:nvPicPr>
        <xdr:cNvPr id="9" name="Imagem 8" descr="Image result for figuras processos antigos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A49F9C"/>
            </a:clrFrom>
            <a:clrTo>
              <a:srgbClr val="A49F9C">
                <a:alpha val="0"/>
              </a:srgbClr>
            </a:clrTo>
          </a:clrChange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1101090"/>
          <a:ext cx="683389" cy="494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251325</xdr:colOff>
      <xdr:row>2</xdr:row>
      <xdr:rowOff>34393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0000" cy="42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767715</xdr:colOff>
      <xdr:row>26</xdr:row>
      <xdr:rowOff>55245</xdr:rowOff>
    </xdr:from>
    <xdr:to>
      <xdr:col>5</xdr:col>
      <xdr:colOff>843915</xdr:colOff>
      <xdr:row>26</xdr:row>
      <xdr:rowOff>131445</xdr:rowOff>
    </xdr:to>
    <xdr:sp macro="" textlink="">
      <xdr:nvSpPr>
        <xdr:cNvPr id="11" name="Fluxograma: Conector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>
        <a:xfrm>
          <a:off x="2186940" y="4779645"/>
          <a:ext cx="76200" cy="76200"/>
        </a:xfrm>
        <a:prstGeom prst="flowChartConnector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11</xdr:col>
      <xdr:colOff>558165</xdr:colOff>
      <xdr:row>26</xdr:row>
      <xdr:rowOff>55245</xdr:rowOff>
    </xdr:from>
    <xdr:to>
      <xdr:col>11</xdr:col>
      <xdr:colOff>634365</xdr:colOff>
      <xdr:row>26</xdr:row>
      <xdr:rowOff>131445</xdr:rowOff>
    </xdr:to>
    <xdr:sp macro="" textlink="">
      <xdr:nvSpPr>
        <xdr:cNvPr id="12" name="Fluxograma: Conector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/>
      </xdr:nvSpPr>
      <xdr:spPr>
        <a:xfrm>
          <a:off x="4863465" y="4779645"/>
          <a:ext cx="76200" cy="76200"/>
        </a:xfrm>
        <a:prstGeom prst="flowChartConnector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8</xdr:col>
      <xdr:colOff>962025</xdr:colOff>
      <xdr:row>26</xdr:row>
      <xdr:rowOff>57150</xdr:rowOff>
    </xdr:from>
    <xdr:to>
      <xdr:col>8</xdr:col>
      <xdr:colOff>1038225</xdr:colOff>
      <xdr:row>26</xdr:row>
      <xdr:rowOff>133350</xdr:rowOff>
    </xdr:to>
    <xdr:sp macro="" textlink="">
      <xdr:nvSpPr>
        <xdr:cNvPr id="13" name="Fluxograma: Conector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>
        <a:xfrm>
          <a:off x="3714750" y="4781550"/>
          <a:ext cx="76200" cy="76200"/>
        </a:xfrm>
        <a:prstGeom prst="flowChartConnector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152400</xdr:colOff>
      <xdr:row>29</xdr:row>
      <xdr:rowOff>57150</xdr:rowOff>
    </xdr:from>
    <xdr:to>
      <xdr:col>2</xdr:col>
      <xdr:colOff>384375</xdr:colOff>
      <xdr:row>30</xdr:row>
      <xdr:rowOff>39225</xdr:rowOff>
    </xdr:to>
    <xdr:sp macro="" textlink="">
      <xdr:nvSpPr>
        <xdr:cNvPr id="14" name="Texto Explicativo 2 (Sem Bordas)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>
        <a:xfrm>
          <a:off x="781050" y="5267325"/>
          <a:ext cx="432000" cy="144000"/>
        </a:xfrm>
        <a:prstGeom prst="callout2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850">
              <a:solidFill>
                <a:sysClr val="windowText" lastClr="000000"/>
              </a:solidFill>
            </a:rPr>
            <a:t>Meta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16</xdr:col>
      <xdr:colOff>542925</xdr:colOff>
      <xdr:row>4</xdr:row>
      <xdr:rowOff>0</xdr:rowOff>
    </xdr:to>
    <xdr:sp macro="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0" y="590550"/>
          <a:ext cx="6305550" cy="276225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050" b="1">
              <a:solidFill>
                <a:schemeClr val="bg1"/>
              </a:solidFill>
            </a:rPr>
            <a:t>                                                                    RELATÓRIO EXECUTIVO DE METAS - 2023</a:t>
          </a:r>
        </a:p>
      </xdr:txBody>
    </xdr:sp>
    <xdr:clientData/>
  </xdr:twoCellAnchor>
  <xdr:twoCellAnchor editAs="oneCell">
    <xdr:from>
      <xdr:col>14</xdr:col>
      <xdr:colOff>121920</xdr:colOff>
      <xdr:row>2</xdr:row>
      <xdr:rowOff>53340</xdr:rowOff>
    </xdr:from>
    <xdr:to>
      <xdr:col>16</xdr:col>
      <xdr:colOff>561975</xdr:colOff>
      <xdr:row>4</xdr:row>
      <xdr:rowOff>22860</xdr:rowOff>
    </xdr:to>
    <xdr:pic>
      <xdr:nvPicPr>
        <xdr:cNvPr id="4" name="Imagem 3" descr="Image result for metas png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5920" y="443865"/>
          <a:ext cx="821055" cy="445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150495</xdr:colOff>
      <xdr:row>28</xdr:row>
      <xdr:rowOff>148590</xdr:rowOff>
    </xdr:from>
    <xdr:to>
      <xdr:col>14</xdr:col>
      <xdr:colOff>146685</xdr:colOff>
      <xdr:row>44</xdr:row>
      <xdr:rowOff>186690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85724</xdr:colOff>
      <xdr:row>27</xdr:row>
      <xdr:rowOff>152400</xdr:rowOff>
    </xdr:from>
    <xdr:to>
      <xdr:col>14</xdr:col>
      <xdr:colOff>198119</xdr:colOff>
      <xdr:row>45</xdr:row>
      <xdr:rowOff>11430</xdr:rowOff>
    </xdr:to>
    <xdr:sp macro="" textlink="">
      <xdr:nvSpPr>
        <xdr:cNvPr id="6" name="Retângulo de cantos arredondados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/>
      </xdr:nvSpPr>
      <xdr:spPr>
        <a:xfrm>
          <a:off x="714374" y="5038725"/>
          <a:ext cx="4817745" cy="3107055"/>
        </a:xfrm>
        <a:prstGeom prst="roundRect">
          <a:avLst/>
        </a:prstGeom>
        <a:noFill/>
        <a:ln w="63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91440</xdr:colOff>
      <xdr:row>5</xdr:row>
      <xdr:rowOff>53340</xdr:rowOff>
    </xdr:from>
    <xdr:to>
      <xdr:col>1</xdr:col>
      <xdr:colOff>146179</xdr:colOff>
      <xdr:row>7</xdr:row>
      <xdr:rowOff>176620</xdr:rowOff>
    </xdr:to>
    <xdr:pic>
      <xdr:nvPicPr>
        <xdr:cNvPr id="9" name="Imagem 8" descr="Image result for figuras processos antigos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A49F9C"/>
            </a:clrFrom>
            <a:clrTo>
              <a:srgbClr val="A49F9C">
                <a:alpha val="0"/>
              </a:srgbClr>
            </a:clrTo>
          </a:clrChange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1101090"/>
          <a:ext cx="683389" cy="494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251325</xdr:colOff>
      <xdr:row>2</xdr:row>
      <xdr:rowOff>34393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0000" cy="42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767715</xdr:colOff>
      <xdr:row>26</xdr:row>
      <xdr:rowOff>55245</xdr:rowOff>
    </xdr:from>
    <xdr:to>
      <xdr:col>5</xdr:col>
      <xdr:colOff>843915</xdr:colOff>
      <xdr:row>26</xdr:row>
      <xdr:rowOff>131445</xdr:rowOff>
    </xdr:to>
    <xdr:sp macro="" textlink="">
      <xdr:nvSpPr>
        <xdr:cNvPr id="11" name="Fluxograma: Conector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/>
      </xdr:nvSpPr>
      <xdr:spPr>
        <a:xfrm>
          <a:off x="2186940" y="4779645"/>
          <a:ext cx="76200" cy="76200"/>
        </a:xfrm>
        <a:prstGeom prst="flowChartConnector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11</xdr:col>
      <xdr:colOff>558165</xdr:colOff>
      <xdr:row>26</xdr:row>
      <xdr:rowOff>55245</xdr:rowOff>
    </xdr:from>
    <xdr:to>
      <xdr:col>11</xdr:col>
      <xdr:colOff>634365</xdr:colOff>
      <xdr:row>26</xdr:row>
      <xdr:rowOff>131445</xdr:rowOff>
    </xdr:to>
    <xdr:sp macro="" textlink="">
      <xdr:nvSpPr>
        <xdr:cNvPr id="12" name="Fluxograma: Conector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SpPr/>
      </xdr:nvSpPr>
      <xdr:spPr>
        <a:xfrm>
          <a:off x="4901565" y="4779645"/>
          <a:ext cx="76200" cy="76200"/>
        </a:xfrm>
        <a:prstGeom prst="flowChartConnector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8</xdr:col>
      <xdr:colOff>962025</xdr:colOff>
      <xdr:row>26</xdr:row>
      <xdr:rowOff>57150</xdr:rowOff>
    </xdr:from>
    <xdr:to>
      <xdr:col>8</xdr:col>
      <xdr:colOff>1038225</xdr:colOff>
      <xdr:row>26</xdr:row>
      <xdr:rowOff>133350</xdr:rowOff>
    </xdr:to>
    <xdr:sp macro="" textlink="">
      <xdr:nvSpPr>
        <xdr:cNvPr id="13" name="Fluxograma: Conector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/>
      </xdr:nvSpPr>
      <xdr:spPr>
        <a:xfrm>
          <a:off x="3714750" y="4781550"/>
          <a:ext cx="76200" cy="76200"/>
        </a:xfrm>
        <a:prstGeom prst="flowChartConnector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38100</xdr:colOff>
      <xdr:row>30</xdr:row>
      <xdr:rowOff>161925</xdr:rowOff>
    </xdr:from>
    <xdr:to>
      <xdr:col>2</xdr:col>
      <xdr:colOff>270075</xdr:colOff>
      <xdr:row>31</xdr:row>
      <xdr:rowOff>124950</xdr:rowOff>
    </xdr:to>
    <xdr:sp macro="" textlink="">
      <xdr:nvSpPr>
        <xdr:cNvPr id="14" name="Texto Explicativo 2 (Sem Bordas)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SpPr/>
      </xdr:nvSpPr>
      <xdr:spPr>
        <a:xfrm>
          <a:off x="666750" y="5534025"/>
          <a:ext cx="432000" cy="144000"/>
        </a:xfrm>
        <a:prstGeom prst="callout2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850">
              <a:solidFill>
                <a:sysClr val="windowText" lastClr="000000"/>
              </a:solidFill>
            </a:rPr>
            <a:t>Meta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17</xdr:col>
      <xdr:colOff>632460</xdr:colOff>
      <xdr:row>4</xdr:row>
      <xdr:rowOff>0</xdr:rowOff>
    </xdr:to>
    <xdr:sp macro="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0" y="590550"/>
          <a:ext cx="5918835" cy="276225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050" b="1">
              <a:solidFill>
                <a:schemeClr val="bg1"/>
              </a:solidFill>
            </a:rPr>
            <a:t>                                                                    RELATÓRIO EXECUTIVO DE METAS - 2023</a:t>
          </a:r>
        </a:p>
      </xdr:txBody>
    </xdr:sp>
    <xdr:clientData/>
  </xdr:twoCellAnchor>
  <xdr:twoCellAnchor editAs="oneCell">
    <xdr:from>
      <xdr:col>15</xdr:col>
      <xdr:colOff>167640</xdr:colOff>
      <xdr:row>2</xdr:row>
      <xdr:rowOff>53340</xdr:rowOff>
    </xdr:from>
    <xdr:to>
      <xdr:col>17</xdr:col>
      <xdr:colOff>590550</xdr:colOff>
      <xdr:row>4</xdr:row>
      <xdr:rowOff>22860</xdr:rowOff>
    </xdr:to>
    <xdr:pic>
      <xdr:nvPicPr>
        <xdr:cNvPr id="4" name="Imagem 3" descr="Image result for metas png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5390" y="443865"/>
          <a:ext cx="870585" cy="445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182879</xdr:colOff>
      <xdr:row>28</xdr:row>
      <xdr:rowOff>66675</xdr:rowOff>
    </xdr:from>
    <xdr:to>
      <xdr:col>16</xdr:col>
      <xdr:colOff>57150</xdr:colOff>
      <xdr:row>45</xdr:row>
      <xdr:rowOff>142875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607693</xdr:colOff>
      <xdr:row>27</xdr:row>
      <xdr:rowOff>60961</xdr:rowOff>
    </xdr:from>
    <xdr:to>
      <xdr:col>16</xdr:col>
      <xdr:colOff>171450</xdr:colOff>
      <xdr:row>46</xdr:row>
      <xdr:rowOff>49861</xdr:rowOff>
    </xdr:to>
    <xdr:sp macro="" textlink="">
      <xdr:nvSpPr>
        <xdr:cNvPr id="6" name="Retângulo de cantos arredondados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607693" y="4966336"/>
          <a:ext cx="5107307" cy="3456000"/>
        </a:xfrm>
        <a:prstGeom prst="roundRect">
          <a:avLst/>
        </a:prstGeom>
        <a:noFill/>
        <a:ln w="63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1043940</xdr:colOff>
      <xdr:row>25</xdr:row>
      <xdr:rowOff>64770</xdr:rowOff>
    </xdr:from>
    <xdr:to>
      <xdr:col>10</xdr:col>
      <xdr:colOff>15240</xdr:colOff>
      <xdr:row>25</xdr:row>
      <xdr:rowOff>140970</xdr:rowOff>
    </xdr:to>
    <xdr:sp macro="" textlink="">
      <xdr:nvSpPr>
        <xdr:cNvPr id="8" name="Fluxograma: Conector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/>
      </xdr:nvSpPr>
      <xdr:spPr>
        <a:xfrm>
          <a:off x="3796665" y="4646295"/>
          <a:ext cx="76200" cy="76200"/>
        </a:xfrm>
        <a:prstGeom prst="flowChartConnector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60960</xdr:colOff>
      <xdr:row>5</xdr:row>
      <xdr:rowOff>63832</xdr:rowOff>
    </xdr:from>
    <xdr:to>
      <xdr:col>1</xdr:col>
      <xdr:colOff>182880</xdr:colOff>
      <xdr:row>8</xdr:row>
      <xdr:rowOff>124560</xdr:rowOff>
    </xdr:to>
    <xdr:pic>
      <xdr:nvPicPr>
        <xdr:cNvPr id="10" name="Imagem 9" descr="Image result for conciliação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60960" y="1111582"/>
          <a:ext cx="750570" cy="613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18</xdr:col>
      <xdr:colOff>304800</xdr:colOff>
      <xdr:row>20</xdr:row>
      <xdr:rowOff>144780</xdr:rowOff>
    </xdr:to>
    <xdr:sp macro="" textlink="">
      <xdr:nvSpPr>
        <xdr:cNvPr id="11" name="AutoShape 1" descr="https://sigest.jt.jus.br/BSC/images/amarelo.png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5934075" y="3438525"/>
          <a:ext cx="304800" cy="306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882013</xdr:colOff>
      <xdr:row>25</xdr:row>
      <xdr:rowOff>57150</xdr:rowOff>
    </xdr:from>
    <xdr:to>
      <xdr:col>6</xdr:col>
      <xdr:colOff>62263</xdr:colOff>
      <xdr:row>25</xdr:row>
      <xdr:rowOff>146098</xdr:rowOff>
    </xdr:to>
    <xdr:sp macro="" textlink="">
      <xdr:nvSpPr>
        <xdr:cNvPr id="18" name="Fluxograma: Conector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/>
      </xdr:nvSpPr>
      <xdr:spPr>
        <a:xfrm>
          <a:off x="2301238" y="4638675"/>
          <a:ext cx="75600" cy="88948"/>
        </a:xfrm>
        <a:prstGeom prst="flowChartConnector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15240</xdr:colOff>
      <xdr:row>28</xdr:row>
      <xdr:rowOff>74295</xdr:rowOff>
    </xdr:from>
    <xdr:to>
      <xdr:col>9</xdr:col>
      <xdr:colOff>15240</xdr:colOff>
      <xdr:row>28</xdr:row>
      <xdr:rowOff>150495</xdr:rowOff>
    </xdr:to>
    <xdr:sp macro="" textlink="">
      <xdr:nvSpPr>
        <xdr:cNvPr id="20" name="Fluxograma: Conector 19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/>
      </xdr:nvSpPr>
      <xdr:spPr>
        <a:xfrm>
          <a:off x="2644140" y="5141595"/>
          <a:ext cx="0" cy="76200"/>
        </a:xfrm>
        <a:prstGeom prst="flowChartConnector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251325</xdr:colOff>
      <xdr:row>2</xdr:row>
      <xdr:rowOff>34393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0000" cy="42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739140</xdr:colOff>
      <xdr:row>25</xdr:row>
      <xdr:rowOff>55245</xdr:rowOff>
    </xdr:from>
    <xdr:to>
      <xdr:col>13</xdr:col>
      <xdr:colOff>24765</xdr:colOff>
      <xdr:row>25</xdr:row>
      <xdr:rowOff>131445</xdr:rowOff>
    </xdr:to>
    <xdr:sp macro="" textlink="">
      <xdr:nvSpPr>
        <xdr:cNvPr id="28" name="Fluxograma: Conector 27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/>
      </xdr:nvSpPr>
      <xdr:spPr>
        <a:xfrm>
          <a:off x="4882515" y="4636770"/>
          <a:ext cx="85725" cy="76200"/>
        </a:xfrm>
        <a:prstGeom prst="flowChartConnector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95250</xdr:colOff>
      <xdr:row>29</xdr:row>
      <xdr:rowOff>47625</xdr:rowOff>
    </xdr:from>
    <xdr:to>
      <xdr:col>2</xdr:col>
      <xdr:colOff>327225</xdr:colOff>
      <xdr:row>30</xdr:row>
      <xdr:rowOff>10650</xdr:rowOff>
    </xdr:to>
    <xdr:sp macro="" textlink="">
      <xdr:nvSpPr>
        <xdr:cNvPr id="13" name="Texto Explicativo 2 (Sem Bordas)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/>
      </xdr:nvSpPr>
      <xdr:spPr>
        <a:xfrm>
          <a:off x="723900" y="5276850"/>
          <a:ext cx="432000" cy="144000"/>
        </a:xfrm>
        <a:prstGeom prst="callout2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850">
              <a:solidFill>
                <a:sysClr val="windowText" lastClr="000000"/>
              </a:solidFill>
            </a:rPr>
            <a:t>Meta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17</xdr:col>
      <xdr:colOff>632460</xdr:colOff>
      <xdr:row>4</xdr:row>
      <xdr:rowOff>0</xdr:rowOff>
    </xdr:to>
    <xdr:sp macro="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0" y="590550"/>
          <a:ext cx="5918835" cy="276225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050" b="1">
              <a:solidFill>
                <a:schemeClr val="bg1"/>
              </a:solidFill>
            </a:rPr>
            <a:t>                                                                    RELATÓRIO EXECUTIVO DE METAS - 2023</a:t>
          </a:r>
        </a:p>
      </xdr:txBody>
    </xdr:sp>
    <xdr:clientData/>
  </xdr:twoCellAnchor>
  <xdr:twoCellAnchor editAs="oneCell">
    <xdr:from>
      <xdr:col>15</xdr:col>
      <xdr:colOff>167640</xdr:colOff>
      <xdr:row>2</xdr:row>
      <xdr:rowOff>53340</xdr:rowOff>
    </xdr:from>
    <xdr:to>
      <xdr:col>17</xdr:col>
      <xdr:colOff>590550</xdr:colOff>
      <xdr:row>4</xdr:row>
      <xdr:rowOff>22860</xdr:rowOff>
    </xdr:to>
    <xdr:pic>
      <xdr:nvPicPr>
        <xdr:cNvPr id="4" name="Imagem 3" descr="Image result for metas png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5390" y="443865"/>
          <a:ext cx="870585" cy="445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41910</xdr:colOff>
      <xdr:row>27</xdr:row>
      <xdr:rowOff>32385</xdr:rowOff>
    </xdr:from>
    <xdr:to>
      <xdr:col>16</xdr:col>
      <xdr:colOff>104775</xdr:colOff>
      <xdr:row>43</xdr:row>
      <xdr:rowOff>104775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89535</xdr:colOff>
      <xdr:row>27</xdr:row>
      <xdr:rowOff>13335</xdr:rowOff>
    </xdr:from>
    <xdr:to>
      <xdr:col>17</xdr:col>
      <xdr:colOff>38100</xdr:colOff>
      <xdr:row>44</xdr:row>
      <xdr:rowOff>34290</xdr:rowOff>
    </xdr:to>
    <xdr:sp macro="" textlink="">
      <xdr:nvSpPr>
        <xdr:cNvPr id="6" name="Retângulo de cantos arredondados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718185" y="4975860"/>
          <a:ext cx="4625340" cy="3107055"/>
        </a:xfrm>
        <a:prstGeom prst="roundRect">
          <a:avLst/>
        </a:prstGeom>
        <a:noFill/>
        <a:ln w="63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7</xdr:col>
      <xdr:colOff>3810</xdr:colOff>
      <xdr:row>26</xdr:row>
      <xdr:rowOff>45720</xdr:rowOff>
    </xdr:from>
    <xdr:to>
      <xdr:col>7</xdr:col>
      <xdr:colOff>3810</xdr:colOff>
      <xdr:row>26</xdr:row>
      <xdr:rowOff>121920</xdr:rowOff>
    </xdr:to>
    <xdr:sp macro="" textlink="">
      <xdr:nvSpPr>
        <xdr:cNvPr id="16" name="Fluxograma: Conector 15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/>
      </xdr:nvSpPr>
      <xdr:spPr>
        <a:xfrm>
          <a:off x="2308860" y="4617720"/>
          <a:ext cx="0" cy="76200"/>
        </a:xfrm>
        <a:prstGeom prst="flowChartConnector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7</xdr:col>
      <xdr:colOff>1905</xdr:colOff>
      <xdr:row>26</xdr:row>
      <xdr:rowOff>45720</xdr:rowOff>
    </xdr:from>
    <xdr:to>
      <xdr:col>7</xdr:col>
      <xdr:colOff>1905</xdr:colOff>
      <xdr:row>26</xdr:row>
      <xdr:rowOff>121920</xdr:rowOff>
    </xdr:to>
    <xdr:sp macro="" textlink="">
      <xdr:nvSpPr>
        <xdr:cNvPr id="18" name="Fluxograma: Conector 17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/>
      </xdr:nvSpPr>
      <xdr:spPr>
        <a:xfrm>
          <a:off x="2306955" y="4617720"/>
          <a:ext cx="0" cy="76200"/>
        </a:xfrm>
        <a:prstGeom prst="flowChartConnector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112395</xdr:colOff>
      <xdr:row>26</xdr:row>
      <xdr:rowOff>45720</xdr:rowOff>
    </xdr:from>
    <xdr:to>
      <xdr:col>6</xdr:col>
      <xdr:colOff>112395</xdr:colOff>
      <xdr:row>26</xdr:row>
      <xdr:rowOff>121920</xdr:rowOff>
    </xdr:to>
    <xdr:sp macro="" textlink="">
      <xdr:nvSpPr>
        <xdr:cNvPr id="20" name="Fluxograma: Conector 19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SpPr/>
      </xdr:nvSpPr>
      <xdr:spPr>
        <a:xfrm>
          <a:off x="2303145" y="4617720"/>
          <a:ext cx="0" cy="76200"/>
        </a:xfrm>
        <a:prstGeom prst="flowChartConnector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110490</xdr:colOff>
      <xdr:row>27</xdr:row>
      <xdr:rowOff>45720</xdr:rowOff>
    </xdr:from>
    <xdr:to>
      <xdr:col>6</xdr:col>
      <xdr:colOff>110490</xdr:colOff>
      <xdr:row>27</xdr:row>
      <xdr:rowOff>121920</xdr:rowOff>
    </xdr:to>
    <xdr:sp macro="" textlink="">
      <xdr:nvSpPr>
        <xdr:cNvPr id="23" name="Fluxograma: Conector 22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SpPr/>
      </xdr:nvSpPr>
      <xdr:spPr>
        <a:xfrm>
          <a:off x="2301240" y="4779645"/>
          <a:ext cx="0" cy="76200"/>
        </a:xfrm>
        <a:prstGeom prst="flowChartConnector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251325</xdr:colOff>
      <xdr:row>2</xdr:row>
      <xdr:rowOff>34393</xdr:rowOff>
    </xdr:to>
    <xdr:pic>
      <xdr:nvPicPr>
        <xdr:cNvPr id="25" name="Imagem 24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0000" cy="42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85725</xdr:colOff>
      <xdr:row>4</xdr:row>
      <xdr:rowOff>57149</xdr:rowOff>
    </xdr:from>
    <xdr:to>
      <xdr:col>1</xdr:col>
      <xdr:colOff>173475</xdr:colOff>
      <xdr:row>8</xdr:row>
      <xdr:rowOff>152399</xdr:rowOff>
    </xdr:to>
    <xdr:grpSp>
      <xdr:nvGrpSpPr>
        <xdr:cNvPr id="26" name="Grupo 6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GrpSpPr/>
      </xdr:nvGrpSpPr>
      <xdr:grpSpPr>
        <a:xfrm>
          <a:off x="82550" y="923924"/>
          <a:ext cx="748150" cy="857250"/>
          <a:chOff x="4640580" y="6536055"/>
          <a:chExt cx="1684020" cy="1114425"/>
        </a:xfrm>
      </xdr:grpSpPr>
      <xdr:pic>
        <xdr:nvPicPr>
          <xdr:cNvPr id="27" name="Imagem 26" descr="Image result for prazo médio">
            <a:extLst>
              <a:ext uri="{FF2B5EF4-FFF2-40B4-BE49-F238E27FC236}">
                <a16:creationId xmlns:a16="http://schemas.microsoft.com/office/drawing/2014/main" id="{00000000-0008-0000-0800-00001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40580" y="6536055"/>
            <a:ext cx="1485900" cy="11144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8" name="Imagem 27" descr="Image result for tempo duração processo">
            <a:extLst>
              <a:ext uri="{FF2B5EF4-FFF2-40B4-BE49-F238E27FC236}">
                <a16:creationId xmlns:a16="http://schemas.microsoft.com/office/drawing/2014/main" id="{00000000-0008-0000-0800-00001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585460" y="6841052"/>
            <a:ext cx="739140" cy="76849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9</xdr:col>
      <xdr:colOff>948690</xdr:colOff>
      <xdr:row>25</xdr:row>
      <xdr:rowOff>55245</xdr:rowOff>
    </xdr:from>
    <xdr:to>
      <xdr:col>10</xdr:col>
      <xdr:colOff>72390</xdr:colOff>
      <xdr:row>25</xdr:row>
      <xdr:rowOff>131445</xdr:rowOff>
    </xdr:to>
    <xdr:sp macro="" textlink="">
      <xdr:nvSpPr>
        <xdr:cNvPr id="29" name="Fluxograma: Conector 28">
          <a:extLst>
            <a:ext uri="{FF2B5EF4-FFF2-40B4-BE49-F238E27FC236}">
              <a16:creationId xmlns:a16="http://schemas.microsoft.com/office/drawing/2014/main" id="{00000000-0008-0000-0800-00001D000000}"/>
            </a:ext>
          </a:extLst>
        </xdr:cNvPr>
        <xdr:cNvSpPr/>
      </xdr:nvSpPr>
      <xdr:spPr>
        <a:xfrm>
          <a:off x="3577590" y="4617720"/>
          <a:ext cx="76200" cy="76200"/>
        </a:xfrm>
        <a:prstGeom prst="flowChartConnector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729615</xdr:colOff>
      <xdr:row>25</xdr:row>
      <xdr:rowOff>55245</xdr:rowOff>
    </xdr:from>
    <xdr:to>
      <xdr:col>6</xdr:col>
      <xdr:colOff>34290</xdr:colOff>
      <xdr:row>25</xdr:row>
      <xdr:rowOff>131445</xdr:rowOff>
    </xdr:to>
    <xdr:sp macro="" textlink="">
      <xdr:nvSpPr>
        <xdr:cNvPr id="30" name="Fluxograma: Conector 29">
          <a:extLst>
            <a:ext uri="{FF2B5EF4-FFF2-40B4-BE49-F238E27FC236}">
              <a16:creationId xmlns:a16="http://schemas.microsoft.com/office/drawing/2014/main" id="{00000000-0008-0000-0800-00001E000000}"/>
            </a:ext>
          </a:extLst>
        </xdr:cNvPr>
        <xdr:cNvSpPr/>
      </xdr:nvSpPr>
      <xdr:spPr>
        <a:xfrm>
          <a:off x="2148840" y="4617720"/>
          <a:ext cx="76200" cy="76200"/>
        </a:xfrm>
        <a:prstGeom prst="flowChartConnector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13</xdr:col>
      <xdr:colOff>43815</xdr:colOff>
      <xdr:row>25</xdr:row>
      <xdr:rowOff>55245</xdr:rowOff>
    </xdr:from>
    <xdr:to>
      <xdr:col>13</xdr:col>
      <xdr:colOff>120015</xdr:colOff>
      <xdr:row>25</xdr:row>
      <xdr:rowOff>131445</xdr:rowOff>
    </xdr:to>
    <xdr:sp macro="" textlink="">
      <xdr:nvSpPr>
        <xdr:cNvPr id="31" name="Fluxograma: Conector 30">
          <a:extLst>
            <a:ext uri="{FF2B5EF4-FFF2-40B4-BE49-F238E27FC236}">
              <a16:creationId xmlns:a16="http://schemas.microsoft.com/office/drawing/2014/main" id="{00000000-0008-0000-0800-00001F000000}"/>
            </a:ext>
          </a:extLst>
        </xdr:cNvPr>
        <xdr:cNvSpPr/>
      </xdr:nvSpPr>
      <xdr:spPr>
        <a:xfrm>
          <a:off x="4549140" y="4617720"/>
          <a:ext cx="76200" cy="76200"/>
        </a:xfrm>
        <a:prstGeom prst="flowChartConnector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171450</xdr:colOff>
      <xdr:row>29</xdr:row>
      <xdr:rowOff>76200</xdr:rowOff>
    </xdr:from>
    <xdr:to>
      <xdr:col>2</xdr:col>
      <xdr:colOff>403425</xdr:colOff>
      <xdr:row>30</xdr:row>
      <xdr:rowOff>39225</xdr:rowOff>
    </xdr:to>
    <xdr:sp macro="" textlink="">
      <xdr:nvSpPr>
        <xdr:cNvPr id="17" name="Texto Explicativo 2 (Sem Bordas) 16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SpPr/>
      </xdr:nvSpPr>
      <xdr:spPr>
        <a:xfrm>
          <a:off x="800100" y="5362575"/>
          <a:ext cx="432000" cy="144000"/>
        </a:xfrm>
        <a:prstGeom prst="callout2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pt-BR" sz="850">
              <a:solidFill>
                <a:sysClr val="windowText" lastClr="000000"/>
              </a:solidFill>
            </a:rPr>
            <a:t>Meta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eta%20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Drives%20compartilhados\CEGI_SERVI&#199;O\METAS%202023\Relat&#243;rios\Site\Meta%201.xlsx" TargetMode="External"/><Relationship Id="rId1" Type="http://schemas.openxmlformats.org/officeDocument/2006/relationships/externalLinkPath" Target="Meta%20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Meta%202.xlsx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METAS%202023/Meta%205/TCLNFISC.xlsx" TargetMode="External"/><Relationship Id="rId2" Type="http://schemas.openxmlformats.org/officeDocument/2006/relationships/externalLinkPath" Target="file:///G:\Drives%20compartilhados\CEGI_SERVI&#199;O\METAS%202023\Meta%205\TCLNFISC.xlsx" TargetMode="External"/><Relationship Id="rId1" Type="http://schemas.openxmlformats.org/officeDocument/2006/relationships/externalLinkPath" Target="/Drives%20compartilhados/CEGI_SERVI&#199;O/METAS%202023/Meta%205/TCLNFISC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METAS%202023/Meta%2012/Perguntas%20trimestrais.Meta%2012_2023.xlsx" TargetMode="External"/><Relationship Id="rId1" Type="http://schemas.openxmlformats.org/officeDocument/2006/relationships/externalLinkPath" Target="/Drives%20compartilhados/CEGI_SERVI&#199;O/METAS%202023/Meta%2012/Perguntas%20trimestrais.Meta%2012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º Grau"/>
      <sheetName val="Dados Meta 3"/>
    </sheetNames>
    <sheetDataSet>
      <sheetData sheetId="0">
        <row r="12">
          <cell r="Q12">
            <v>0.37903281282245305</v>
          </cell>
        </row>
        <row r="13">
          <cell r="Q13">
            <v>0.44044068715648338</v>
          </cell>
        </row>
        <row r="14">
          <cell r="Q14">
            <v>0.46613933915211969</v>
          </cell>
        </row>
        <row r="15">
          <cell r="Q15">
            <v>0.4740683454976074</v>
          </cell>
        </row>
        <row r="16">
          <cell r="Q16">
            <v>0.47979035972365602</v>
          </cell>
        </row>
        <row r="17">
          <cell r="Q17">
            <v>0.47912715133617745</v>
          </cell>
        </row>
        <row r="18">
          <cell r="Q18">
            <v>0.47919929256351862</v>
          </cell>
        </row>
        <row r="19">
          <cell r="Q19">
            <v>0.47941951839904318</v>
          </cell>
        </row>
        <row r="20">
          <cell r="Q20">
            <v>0.4781164713810731</v>
          </cell>
        </row>
        <row r="21">
          <cell r="Q21">
            <v>0.47874099405690762</v>
          </cell>
        </row>
        <row r="22">
          <cell r="Q22">
            <v>0.47929004815846038</v>
          </cell>
        </row>
        <row r="23">
          <cell r="Q23">
            <v>0.47434835111693058</v>
          </cell>
        </row>
      </sheetData>
      <sheetData sheetId="1">
        <row r="6">
          <cell r="F6">
            <v>5510</v>
          </cell>
          <cell r="H6">
            <v>14537</v>
          </cell>
          <cell r="K6">
            <v>0.69093185435046489</v>
          </cell>
        </row>
        <row r="7">
          <cell r="F7">
            <v>12360</v>
          </cell>
          <cell r="H7">
            <v>26036</v>
          </cell>
          <cell r="K7">
            <v>0.80287112464579524</v>
          </cell>
        </row>
        <row r="8">
          <cell r="F8">
            <v>18019</v>
          </cell>
          <cell r="H8">
            <v>36419</v>
          </cell>
          <cell r="K8">
            <v>0.84971671868667198</v>
          </cell>
        </row>
        <row r="9">
          <cell r="F9">
            <v>13151</v>
          </cell>
          <cell r="H9">
            <v>26453</v>
          </cell>
          <cell r="K9">
            <v>0.86417035666236519</v>
          </cell>
        </row>
        <row r="10">
          <cell r="F10">
            <v>17422</v>
          </cell>
          <cell r="H10">
            <v>35078</v>
          </cell>
          <cell r="K10">
            <v>0.8746009098125892</v>
          </cell>
        </row>
        <row r="11">
          <cell r="F11">
            <v>15635</v>
          </cell>
          <cell r="H11">
            <v>32824</v>
          </cell>
          <cell r="K11">
            <v>0.8733919595964611</v>
          </cell>
        </row>
        <row r="12">
          <cell r="F12">
            <v>14903</v>
          </cell>
          <cell r="H12">
            <v>31074</v>
          </cell>
          <cell r="K12">
            <v>0.8735234644960258</v>
          </cell>
        </row>
        <row r="13">
          <cell r="F13">
            <v>16842</v>
          </cell>
          <cell r="H13">
            <v>35037</v>
          </cell>
          <cell r="K13">
            <v>0.87392491006951545</v>
          </cell>
        </row>
        <row r="14">
          <cell r="F14">
            <v>14571</v>
          </cell>
          <cell r="H14">
            <v>31123</v>
          </cell>
          <cell r="K14">
            <v>0.87154960993196862</v>
          </cell>
        </row>
        <row r="15">
          <cell r="F15">
            <v>15779</v>
          </cell>
          <cell r="H15">
            <v>32609</v>
          </cell>
          <cell r="K15">
            <v>0.87268804068492933</v>
          </cell>
        </row>
        <row r="16">
          <cell r="F16">
            <v>14349</v>
          </cell>
          <cell r="H16">
            <v>29593</v>
          </cell>
          <cell r="K16">
            <v>0.87368890117956477</v>
          </cell>
        </row>
        <row r="17">
          <cell r="F17">
            <v>9190</v>
          </cell>
          <cell r="H17">
            <v>22820</v>
          </cell>
          <cell r="K17">
            <v>0.8646807736902391</v>
          </cell>
        </row>
        <row r="18">
          <cell r="K18">
            <v>0.8646807736902391</v>
          </cell>
          <cell r="N18">
            <v>0.47434835111693058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1-1ºG"/>
      <sheetName val="M1-2ºG"/>
      <sheetName val="M1-Geral"/>
      <sheetName val="Dados Meta 1"/>
    </sheetNames>
    <sheetDataSet>
      <sheetData sheetId="0"/>
      <sheetData sheetId="1"/>
      <sheetData sheetId="2"/>
      <sheetData sheetId="3">
        <row r="5">
          <cell r="B5">
            <v>21723</v>
          </cell>
          <cell r="D5">
            <v>16042</v>
          </cell>
          <cell r="N5">
            <v>0.70253109125941493</v>
          </cell>
          <cell r="O5">
            <v>0.70253109125941493</v>
          </cell>
          <cell r="P5">
            <v>1</v>
          </cell>
        </row>
        <row r="6">
          <cell r="B6">
            <v>27606</v>
          </cell>
          <cell r="D6">
            <v>29082</v>
          </cell>
          <cell r="N6">
            <v>1.022815158546017</v>
          </cell>
          <cell r="O6">
            <v>0.8802090442854078</v>
          </cell>
          <cell r="P6">
            <v>1</v>
          </cell>
        </row>
        <row r="7">
          <cell r="B7">
            <v>34863</v>
          </cell>
          <cell r="D7">
            <v>40968</v>
          </cell>
          <cell r="N7">
            <v>1.1463871418588401</v>
          </cell>
          <cell r="O7">
            <v>0.98960427316064559</v>
          </cell>
          <cell r="P7">
            <v>1</v>
          </cell>
        </row>
        <row r="8">
          <cell r="B8">
            <v>28734</v>
          </cell>
          <cell r="D8">
            <v>29496</v>
          </cell>
          <cell r="N8">
            <v>1.0103678357570574</v>
          </cell>
          <cell r="O8">
            <v>0.99483139689883815</v>
          </cell>
          <cell r="P8">
            <v>1</v>
          </cell>
        </row>
        <row r="9">
          <cell r="B9">
            <v>34429</v>
          </cell>
          <cell r="D9">
            <v>38981</v>
          </cell>
          <cell r="N9">
            <v>1.1117059141775107</v>
          </cell>
          <cell r="O9">
            <v>1.0219489157645132</v>
          </cell>
          <cell r="P9">
            <v>1</v>
          </cell>
        </row>
        <row r="10">
          <cell r="B10">
            <v>31349</v>
          </cell>
          <cell r="D10">
            <v>36283</v>
          </cell>
          <cell r="N10">
            <v>1.1386888735833698</v>
          </cell>
          <cell r="O10">
            <v>1.042293468893519</v>
          </cell>
          <cell r="P10">
            <v>1</v>
          </cell>
        </row>
        <row r="11">
          <cell r="B11">
            <v>32450</v>
          </cell>
          <cell r="D11">
            <v>34340</v>
          </cell>
          <cell r="N11">
            <v>1.0485933503836318</v>
          </cell>
          <cell r="O11">
            <v>1.0432554202265694</v>
          </cell>
          <cell r="P11">
            <v>1</v>
          </cell>
        </row>
        <row r="12">
          <cell r="B12">
            <v>34938</v>
          </cell>
          <cell r="D12">
            <v>38636</v>
          </cell>
          <cell r="N12">
            <v>1.0961353477055396</v>
          </cell>
          <cell r="O12">
            <v>1.0506905846711672</v>
          </cell>
          <cell r="P12">
            <v>1</v>
          </cell>
        </row>
        <row r="13">
          <cell r="B13">
            <v>31334</v>
          </cell>
          <cell r="D13">
            <v>34457</v>
          </cell>
          <cell r="N13">
            <v>1.0904362627663597</v>
          </cell>
          <cell r="O13">
            <v>1.055145825757549</v>
          </cell>
          <cell r="P13">
            <v>1</v>
          </cell>
        </row>
        <row r="14">
          <cell r="B14">
            <v>32746</v>
          </cell>
          <cell r="D14">
            <v>36094</v>
          </cell>
          <cell r="N14">
            <v>1.098064164318822</v>
          </cell>
          <cell r="O14">
            <v>1.059628719680513</v>
          </cell>
          <cell r="P14">
            <v>1</v>
          </cell>
        </row>
        <row r="15">
          <cell r="B15">
            <v>29194</v>
          </cell>
          <cell r="D15">
            <v>32860</v>
          </cell>
          <cell r="N15">
            <v>1.1170731707317074</v>
          </cell>
          <cell r="O15">
            <v>1.064536000185091</v>
          </cell>
          <cell r="P15">
            <v>1</v>
          </cell>
        </row>
        <row r="16">
          <cell r="B16">
            <v>27273</v>
          </cell>
          <cell r="D16">
            <v>24774</v>
          </cell>
          <cell r="N16">
            <v>0.9024717796087256</v>
          </cell>
          <cell r="O16">
            <v>1.0525787113675447</v>
          </cell>
          <cell r="P16">
            <v>1</v>
          </cell>
        </row>
        <row r="17">
          <cell r="P17">
            <v>1</v>
          </cell>
        </row>
        <row r="21">
          <cell r="B21">
            <v>7161</v>
          </cell>
          <cell r="D21">
            <v>2250</v>
          </cell>
          <cell r="N21">
            <v>0.30214190093708165</v>
          </cell>
          <cell r="O21">
            <v>0.30214190093708165</v>
          </cell>
        </row>
        <row r="22">
          <cell r="B22">
            <v>16415</v>
          </cell>
          <cell r="D22">
            <v>13766</v>
          </cell>
          <cell r="N22">
            <v>0.83801361536591301</v>
          </cell>
          <cell r="O22">
            <v>0.67070774633167507</v>
          </cell>
        </row>
        <row r="23">
          <cell r="B23">
            <v>20961</v>
          </cell>
          <cell r="D23">
            <v>20933</v>
          </cell>
          <cell r="N23">
            <v>1.0078785549577249</v>
          </cell>
          <cell r="O23">
            <v>0.82761087267525035</v>
          </cell>
        </row>
        <row r="24">
          <cell r="B24">
            <v>14711</v>
          </cell>
          <cell r="D24">
            <v>13198</v>
          </cell>
          <cell r="N24">
            <v>0.85053632217868846</v>
          </cell>
          <cell r="O24">
            <v>0.8335433802069514</v>
          </cell>
        </row>
        <row r="25">
          <cell r="B25">
            <v>19567</v>
          </cell>
          <cell r="D25">
            <v>19442</v>
          </cell>
          <cell r="N25">
            <v>0.97142288160908097</v>
          </cell>
          <cell r="O25">
            <v>0.8680043289504783</v>
          </cell>
        </row>
        <row r="26">
          <cell r="B26">
            <v>19281</v>
          </cell>
          <cell r="D26">
            <v>14443</v>
          </cell>
          <cell r="N26">
            <v>0.75009043460286295</v>
          </cell>
          <cell r="O26">
            <v>0.84513580444961345</v>
          </cell>
        </row>
        <row r="27">
          <cell r="B27">
            <v>18833</v>
          </cell>
          <cell r="D27">
            <v>15993</v>
          </cell>
          <cell r="N27">
            <v>0.83933980988195966</v>
          </cell>
          <cell r="O27">
            <v>0.8442094815113893</v>
          </cell>
        </row>
        <row r="28">
          <cell r="B28">
            <v>21643</v>
          </cell>
          <cell r="D28">
            <v>19435</v>
          </cell>
          <cell r="N28">
            <v>0.89731568302996878</v>
          </cell>
          <cell r="O28">
            <v>0.85243069134450611</v>
          </cell>
        </row>
        <row r="29">
          <cell r="B29">
            <v>19525</v>
          </cell>
          <cell r="D29">
            <v>16488</v>
          </cell>
          <cell r="N29">
            <v>0.85054222130852652</v>
          </cell>
          <cell r="O29">
            <v>0.85220650238920637</v>
          </cell>
        </row>
        <row r="30">
          <cell r="B30">
            <v>19487</v>
          </cell>
          <cell r="D30">
            <v>18151</v>
          </cell>
          <cell r="N30">
            <v>0.89933912014203987</v>
          </cell>
          <cell r="O30">
            <v>0.85750956367466868</v>
          </cell>
        </row>
        <row r="31">
          <cell r="B31">
            <v>16638</v>
          </cell>
          <cell r="D31">
            <v>17169</v>
          </cell>
          <cell r="N31">
            <v>1.0324550898203593</v>
          </cell>
          <cell r="O31">
            <v>0.87233912994940854</v>
          </cell>
        </row>
        <row r="32">
          <cell r="B32">
            <v>13855</v>
          </cell>
          <cell r="D32">
            <v>17233</v>
          </cell>
          <cell r="N32">
            <v>1.2556249092756568</v>
          </cell>
          <cell r="O32">
            <v>0.89738956394714631</v>
          </cell>
        </row>
        <row r="38">
          <cell r="B38">
            <v>28884</v>
          </cell>
          <cell r="D38">
            <v>18292</v>
          </cell>
          <cell r="N38">
            <v>0.60386074905131171</v>
          </cell>
          <cell r="O38">
            <v>0.60386074905131171</v>
          </cell>
        </row>
        <row r="39">
          <cell r="B39">
            <v>44021</v>
          </cell>
          <cell r="D39">
            <v>42848</v>
          </cell>
          <cell r="N39">
            <v>0.95511949573468158</v>
          </cell>
          <cell r="O39">
            <v>0.81357960665416684</v>
          </cell>
        </row>
        <row r="40">
          <cell r="B40">
            <v>55824</v>
          </cell>
          <cell r="D40">
            <v>61901</v>
          </cell>
          <cell r="N40">
            <v>1.0954585615833186</v>
          </cell>
          <cell r="O40">
            <v>0.93462326428408837</v>
          </cell>
        </row>
        <row r="41">
          <cell r="B41">
            <v>43445</v>
          </cell>
          <cell r="D41">
            <v>42694</v>
          </cell>
          <cell r="N41">
            <v>0.95483669323331766</v>
          </cell>
          <cell r="O41">
            <v>0.93975603402385299</v>
          </cell>
        </row>
        <row r="42">
          <cell r="B42">
            <v>53996</v>
          </cell>
          <cell r="D42">
            <v>58423</v>
          </cell>
          <cell r="N42">
            <v>1.0606840084051881</v>
          </cell>
          <cell r="O42">
            <v>0.96856138231550792</v>
          </cell>
        </row>
        <row r="43">
          <cell r="B43">
            <v>50630</v>
          </cell>
          <cell r="D43">
            <v>50726</v>
          </cell>
          <cell r="N43">
            <v>0.99210403181782736</v>
          </cell>
          <cell r="O43">
            <v>0.97283061792592807</v>
          </cell>
        </row>
        <row r="44">
          <cell r="B44">
            <v>51283</v>
          </cell>
          <cell r="D44">
            <v>50333</v>
          </cell>
          <cell r="N44">
            <v>0.97155167439265999</v>
          </cell>
          <cell r="O44">
            <v>0.97263507867153742</v>
          </cell>
        </row>
        <row r="45">
          <cell r="B45">
            <v>56581</v>
          </cell>
          <cell r="D45">
            <v>58071</v>
          </cell>
          <cell r="N45">
            <v>1.0204024447908093</v>
          </cell>
          <cell r="O45">
            <v>0.97959272141247034</v>
          </cell>
        </row>
        <row r="46">
          <cell r="B46">
            <v>50859</v>
          </cell>
          <cell r="D46">
            <v>50945</v>
          </cell>
          <cell r="N46">
            <v>0.99925752246971478</v>
          </cell>
          <cell r="O46">
            <v>0.98186505707770277</v>
          </cell>
        </row>
        <row r="47">
          <cell r="B47">
            <v>52233</v>
          </cell>
          <cell r="D47">
            <v>54245</v>
          </cell>
          <cell r="N47">
            <v>1.0224645296899633</v>
          </cell>
          <cell r="O47">
            <v>0.98622303302686531</v>
          </cell>
        </row>
        <row r="48">
          <cell r="B48">
            <v>45832</v>
          </cell>
          <cell r="D48">
            <v>50029</v>
          </cell>
          <cell r="N48">
            <v>1.0865228585646596</v>
          </cell>
          <cell r="O48">
            <v>0.99476461009056005</v>
          </cell>
        </row>
        <row r="49">
          <cell r="B49">
            <v>41128</v>
          </cell>
          <cell r="D49">
            <v>42007</v>
          </cell>
          <cell r="N49">
            <v>1.0202284165698801</v>
          </cell>
          <cell r="O49">
            <v>0.99656778580244487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ta 2 1ºGrau"/>
      <sheetName val="Meta 2 2ºGrau"/>
      <sheetName val="Meta 2 Total Tribunal"/>
      <sheetName val="Dados Meta 2"/>
    </sheetNames>
    <sheetDataSet>
      <sheetData sheetId="0"/>
      <sheetData sheetId="1"/>
      <sheetData sheetId="2"/>
      <sheetData sheetId="3">
        <row r="6">
          <cell r="B6">
            <v>26239</v>
          </cell>
          <cell r="G6">
            <v>3338</v>
          </cell>
          <cell r="M6">
            <v>0.93859172642871014</v>
          </cell>
        </row>
        <row r="7">
          <cell r="B7">
            <v>22125</v>
          </cell>
          <cell r="G7">
            <v>4215</v>
          </cell>
          <cell r="M7">
            <v>0.96011442053136531</v>
          </cell>
        </row>
        <row r="8">
          <cell r="B8">
            <v>17538</v>
          </cell>
          <cell r="G8">
            <v>4725</v>
          </cell>
          <cell r="M8">
            <v>0.98409702575033864</v>
          </cell>
        </row>
        <row r="9">
          <cell r="B9">
            <v>14814</v>
          </cell>
          <cell r="G9">
            <v>2865</v>
          </cell>
          <cell r="M9">
            <v>0.9983281213724674</v>
          </cell>
        </row>
        <row r="10">
          <cell r="B10">
            <v>11986</v>
          </cell>
          <cell r="G10">
            <v>3035</v>
          </cell>
          <cell r="M10">
            <v>1.0131149100046581</v>
          </cell>
        </row>
        <row r="11">
          <cell r="B11">
            <v>9684</v>
          </cell>
          <cell r="G11">
            <v>2407</v>
          </cell>
          <cell r="M11">
            <v>1.0251103238237305</v>
          </cell>
        </row>
        <row r="12">
          <cell r="B12">
            <v>7685</v>
          </cell>
          <cell r="G12">
            <v>2037</v>
          </cell>
          <cell r="M12">
            <v>1.0354904394467757</v>
          </cell>
        </row>
        <row r="13">
          <cell r="B13">
            <v>5902</v>
          </cell>
          <cell r="G13">
            <v>1864</v>
          </cell>
          <cell r="M13">
            <v>1.0447404519977406</v>
          </cell>
        </row>
        <row r="14">
          <cell r="B14">
            <v>4660</v>
          </cell>
          <cell r="G14">
            <v>1335</v>
          </cell>
          <cell r="M14">
            <v>1.0511837549666396</v>
          </cell>
        </row>
        <row r="15">
          <cell r="B15">
            <v>3595</v>
          </cell>
          <cell r="G15">
            <v>1127</v>
          </cell>
          <cell r="M15">
            <v>1.0566986172252009</v>
          </cell>
        </row>
        <row r="16">
          <cell r="B16">
            <v>2651</v>
          </cell>
          <cell r="G16">
            <v>1003</v>
          </cell>
          <cell r="M16">
            <v>1.0615837842012255</v>
          </cell>
        </row>
        <row r="17">
          <cell r="B17">
            <v>1625</v>
          </cell>
          <cell r="G17">
            <v>1082</v>
          </cell>
          <cell r="M17">
            <v>1.0668839608637217</v>
          </cell>
        </row>
        <row r="18">
          <cell r="M18">
            <v>1.0668839608637217</v>
          </cell>
        </row>
        <row r="23">
          <cell r="B23">
            <v>3364</v>
          </cell>
          <cell r="G23">
            <v>69</v>
          </cell>
          <cell r="M23">
            <v>0.99141106129667911</v>
          </cell>
        </row>
        <row r="24">
          <cell r="B24">
            <v>3098</v>
          </cell>
          <cell r="G24">
            <v>379</v>
          </cell>
          <cell r="M24">
            <v>0.99825437239690928</v>
          </cell>
        </row>
        <row r="25">
          <cell r="B25">
            <v>2666</v>
          </cell>
          <cell r="G25">
            <v>544</v>
          </cell>
          <cell r="M25">
            <v>1.0091800430742137</v>
          </cell>
        </row>
        <row r="26">
          <cell r="B26">
            <v>3159</v>
          </cell>
          <cell r="G26">
            <v>401</v>
          </cell>
          <cell r="M26">
            <v>0.99855410123816912</v>
          </cell>
        </row>
        <row r="27">
          <cell r="B27">
            <v>3145</v>
          </cell>
          <cell r="G27">
            <v>672</v>
          </cell>
          <cell r="M27">
            <v>1.0000392294193854</v>
          </cell>
        </row>
        <row r="28">
          <cell r="B28">
            <v>3117</v>
          </cell>
          <cell r="G28">
            <v>440</v>
          </cell>
          <cell r="M28">
            <v>1.0013975579588401</v>
          </cell>
        </row>
        <row r="29">
          <cell r="B29">
            <v>3065</v>
          </cell>
          <cell r="G29">
            <v>618</v>
          </cell>
          <cell r="M29">
            <v>1.0035374226079099</v>
          </cell>
        </row>
        <row r="30">
          <cell r="B30">
            <v>2755</v>
          </cell>
          <cell r="G30">
            <v>678</v>
          </cell>
          <cell r="M30">
            <v>1.0113213678487081</v>
          </cell>
        </row>
        <row r="31">
          <cell r="B31">
            <v>2271</v>
          </cell>
          <cell r="G31">
            <v>703</v>
          </cell>
          <cell r="M31">
            <v>1.022807101435917</v>
          </cell>
        </row>
        <row r="32">
          <cell r="B32">
            <v>1976</v>
          </cell>
          <cell r="G32">
            <v>567</v>
          </cell>
          <cell r="M32">
            <v>1.0298937866060074</v>
          </cell>
        </row>
        <row r="33">
          <cell r="B33">
            <v>1897</v>
          </cell>
          <cell r="G33">
            <v>386</v>
          </cell>
          <cell r="M33">
            <v>1.0319916028059695</v>
          </cell>
        </row>
        <row r="34">
          <cell r="B34">
            <v>1502</v>
          </cell>
          <cell r="G34">
            <v>575</v>
          </cell>
          <cell r="M34">
            <v>1.0411361848852432</v>
          </cell>
        </row>
        <row r="35">
          <cell r="M35">
            <v>1.0411361848852432</v>
          </cell>
        </row>
        <row r="41">
          <cell r="B41">
            <v>29603</v>
          </cell>
          <cell r="G41">
            <v>3407</v>
          </cell>
          <cell r="M41">
            <v>0.94772113266893743</v>
          </cell>
        </row>
        <row r="42">
          <cell r="B42">
            <v>25223</v>
          </cell>
          <cell r="G42">
            <v>4594</v>
          </cell>
          <cell r="M42">
            <v>0.96671723054057968</v>
          </cell>
        </row>
        <row r="43">
          <cell r="B43">
            <v>20204</v>
          </cell>
          <cell r="G43">
            <v>5269</v>
          </cell>
          <cell r="M43">
            <v>0.98844525532482963</v>
          </cell>
        </row>
        <row r="44">
          <cell r="B44">
            <v>17973</v>
          </cell>
          <cell r="G44">
            <v>3266</v>
          </cell>
          <cell r="M44">
            <v>0.9983679368041033</v>
          </cell>
        </row>
        <row r="45">
          <cell r="B45">
            <v>15131</v>
          </cell>
          <cell r="G45">
            <v>3707</v>
          </cell>
          <cell r="M45">
            <v>1.0107853326431115</v>
          </cell>
        </row>
        <row r="46">
          <cell r="B46">
            <v>12801</v>
          </cell>
          <cell r="G46">
            <v>2847</v>
          </cell>
          <cell r="M46">
            <v>1.0208573782289549</v>
          </cell>
        </row>
        <row r="47">
          <cell r="B47">
            <v>10750</v>
          </cell>
          <cell r="G47">
            <v>2655</v>
          </cell>
          <cell r="M47">
            <v>1.0297033463197043</v>
          </cell>
        </row>
        <row r="48">
          <cell r="B48">
            <v>8657</v>
          </cell>
          <cell r="G48">
            <v>2542</v>
          </cell>
          <cell r="M48">
            <v>1.0386503315311724</v>
          </cell>
        </row>
        <row r="49">
          <cell r="B49">
            <v>6931</v>
          </cell>
          <cell r="G49">
            <v>2038</v>
          </cell>
          <cell r="M49">
            <v>1.045995637193841</v>
          </cell>
        </row>
        <row r="50">
          <cell r="B50">
            <v>5571</v>
          </cell>
          <cell r="G50">
            <v>1694</v>
          </cell>
          <cell r="M50">
            <v>1.051776158438775</v>
          </cell>
        </row>
        <row r="51">
          <cell r="B51">
            <v>4548</v>
          </cell>
          <cell r="G51">
            <v>1389</v>
          </cell>
          <cell r="M51">
            <v>1.0561232911260359</v>
          </cell>
        </row>
        <row r="52">
          <cell r="B52">
            <v>3127</v>
          </cell>
          <cell r="G52">
            <v>1657</v>
          </cell>
          <cell r="M52">
            <v>1.0621194754156928</v>
          </cell>
        </row>
        <row r="53">
          <cell r="M53">
            <v>1.0621194754156928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2023 (CSJT)"/>
      <sheetName val="2023 (CSJT) 1g"/>
      <sheetName val="2023 (CSJT) 2g"/>
      <sheetName val="2023"/>
      <sheetName val="2023 (eGestão)"/>
    </sheetNames>
    <sheetDataSet>
      <sheetData sheetId="0"/>
      <sheetData sheetId="1">
        <row r="5">
          <cell r="H5">
            <v>28888</v>
          </cell>
          <cell r="I5">
            <v>112</v>
          </cell>
        </row>
        <row r="6">
          <cell r="H6">
            <v>51618</v>
          </cell>
          <cell r="I6">
            <v>177</v>
          </cell>
        </row>
        <row r="7">
          <cell r="H7">
            <v>62109</v>
          </cell>
          <cell r="I7">
            <v>254</v>
          </cell>
        </row>
        <row r="8">
          <cell r="H8">
            <v>49830</v>
          </cell>
          <cell r="I8">
            <v>266</v>
          </cell>
        </row>
        <row r="9">
          <cell r="H9">
            <v>80033</v>
          </cell>
          <cell r="I9">
            <v>278</v>
          </cell>
        </row>
        <row r="10">
          <cell r="H10">
            <v>100308</v>
          </cell>
          <cell r="I10">
            <v>392</v>
          </cell>
        </row>
        <row r="11">
          <cell r="H11">
            <v>80012</v>
          </cell>
          <cell r="I11">
            <v>429</v>
          </cell>
        </row>
        <row r="12">
          <cell r="H12">
            <v>88128</v>
          </cell>
          <cell r="I12">
            <v>908</v>
          </cell>
        </row>
        <row r="13">
          <cell r="H13">
            <v>75420</v>
          </cell>
          <cell r="I13">
            <v>1060</v>
          </cell>
        </row>
        <row r="14">
          <cell r="H14">
            <v>72254</v>
          </cell>
          <cell r="I14">
            <v>745</v>
          </cell>
        </row>
        <row r="15">
          <cell r="H15">
            <v>66208</v>
          </cell>
          <cell r="I15">
            <v>550</v>
          </cell>
        </row>
        <row r="16">
          <cell r="H16">
            <v>45411</v>
          </cell>
          <cell r="I16">
            <v>94</v>
          </cell>
        </row>
      </sheetData>
      <sheetData sheetId="2">
        <row r="5">
          <cell r="C5">
            <v>3896</v>
          </cell>
        </row>
        <row r="6">
          <cell r="C6">
            <v>12206</v>
          </cell>
        </row>
        <row r="7">
          <cell r="C7">
            <v>19921</v>
          </cell>
        </row>
        <row r="8">
          <cell r="C8">
            <v>12887</v>
          </cell>
        </row>
        <row r="9">
          <cell r="C9">
            <v>18965</v>
          </cell>
        </row>
        <row r="10">
          <cell r="C10">
            <v>15563</v>
          </cell>
        </row>
        <row r="11">
          <cell r="C11">
            <v>15945</v>
          </cell>
        </row>
        <row r="12">
          <cell r="C12">
            <v>17286</v>
          </cell>
        </row>
        <row r="13">
          <cell r="C13">
            <v>15745</v>
          </cell>
        </row>
        <row r="14">
          <cell r="C14">
            <v>16542</v>
          </cell>
        </row>
        <row r="15">
          <cell r="C15">
            <v>13476</v>
          </cell>
        </row>
        <row r="16">
          <cell r="C16">
            <v>12400</v>
          </cell>
        </row>
      </sheetData>
      <sheetData sheetId="3">
        <row r="2">
          <cell r="N2">
            <v>0.95018773076863161</v>
          </cell>
          <cell r="O2">
            <v>0.96450210928175084</v>
          </cell>
          <cell r="P2">
            <v>0.95247308136540976</v>
          </cell>
        </row>
        <row r="3">
          <cell r="N3">
            <v>0.87079009128146811</v>
          </cell>
          <cell r="O3">
            <v>0.87160513515668603</v>
          </cell>
          <cell r="P3">
            <v>0.87092706472608572</v>
          </cell>
        </row>
        <row r="4">
          <cell r="N4">
            <v>0.79134889199259228</v>
          </cell>
          <cell r="O4">
            <v>0.75284391080617497</v>
          </cell>
          <cell r="P4">
            <v>0.78455998074171029</v>
          </cell>
        </row>
        <row r="5">
          <cell r="N5">
            <v>0.73712050129768936</v>
          </cell>
          <cell r="O5">
            <v>0.69651843164994443</v>
          </cell>
          <cell r="P5">
            <v>0.72976944361125251</v>
          </cell>
        </row>
        <row r="6">
          <cell r="N6">
            <v>0.66379258014922948</v>
          </cell>
          <cell r="O6">
            <v>0.62510149186131936</v>
          </cell>
          <cell r="P6">
            <v>0.65670439620262644</v>
          </cell>
        </row>
        <row r="7">
          <cell r="N7">
            <v>0.58590543699368336</v>
          </cell>
          <cell r="O7">
            <v>0.58301015512553978</v>
          </cell>
          <cell r="P7">
            <v>0.58537721742428661</v>
          </cell>
        </row>
        <row r="8">
          <cell r="N8">
            <v>0.53983303396472893</v>
          </cell>
          <cell r="O8">
            <v>0.54615904503566504</v>
          </cell>
          <cell r="P8">
            <v>0.54098857044665516</v>
          </cell>
        </row>
        <row r="9">
          <cell r="N9">
            <v>0.4576045334185399</v>
          </cell>
          <cell r="O9">
            <v>0.51545192894729186</v>
          </cell>
          <cell r="P9">
            <v>0.46890203248009943</v>
          </cell>
        </row>
        <row r="10">
          <cell r="N10">
            <v>0.46526029784495893</v>
          </cell>
          <cell r="O10">
            <v>0.49043904579021702</v>
          </cell>
          <cell r="P10">
            <v>0.46991645436301788</v>
          </cell>
        </row>
        <row r="11">
          <cell r="N11">
            <v>0.43794481993549317</v>
          </cell>
          <cell r="O11">
            <v>0.46904963891839485</v>
          </cell>
          <cell r="P11">
            <v>0.4437721999290804</v>
          </cell>
        </row>
        <row r="12">
          <cell r="N12">
            <v>0.41372546719378717</v>
          </cell>
          <cell r="O12">
            <v>0.45427056665389964</v>
          </cell>
          <cell r="P12">
            <v>0.4213813854964229</v>
          </cell>
        </row>
        <row r="13">
          <cell r="N13">
            <v>0.37213673836569189</v>
          </cell>
          <cell r="O13">
            <v>0.43858116765303728</v>
          </cell>
          <cell r="P13">
            <v>0.38525308756625043</v>
          </cell>
        </row>
      </sheetData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lanilha2"/>
    </sheetNames>
    <sheetDataSet>
      <sheetData sheetId="0">
        <row r="14">
          <cell r="B14">
            <v>0.11083743842364532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6"/>
  <sheetViews>
    <sheetView topLeftCell="B1" zoomScaleNormal="100" workbookViewId="0">
      <selection activeCell="R14" sqref="R14"/>
    </sheetView>
  </sheetViews>
  <sheetFormatPr defaultColWidth="9.1796875" defaultRowHeight="14.5" x14ac:dyDescent="0.35"/>
  <cols>
    <col min="1" max="1" width="1.81640625" style="24" hidden="1" customWidth="1"/>
    <col min="2" max="2" width="3" style="24" customWidth="1"/>
    <col min="3" max="3" width="47.81640625" style="24" customWidth="1"/>
    <col min="4" max="4" width="11.81640625" style="47" customWidth="1"/>
    <col min="5" max="5" width="0.81640625" style="24" customWidth="1"/>
    <col min="6" max="6" width="12" style="24" customWidth="1"/>
    <col min="7" max="7" width="1" style="24" customWidth="1"/>
    <col min="8" max="8" width="11" style="24" customWidth="1"/>
    <col min="9" max="10" width="0.81640625" style="24" customWidth="1"/>
    <col min="11" max="11" width="8.7265625" style="24" customWidth="1"/>
    <col min="12" max="12" width="4.26953125" style="24" customWidth="1"/>
    <col min="13" max="15" width="9.1796875" style="24"/>
    <col min="16" max="16" width="9.7265625" style="24" customWidth="1"/>
    <col min="17" max="16384" width="9.1796875" style="24"/>
  </cols>
  <sheetData>
    <row r="1" spans="1:19" ht="40.5" customHeight="1" x14ac:dyDescent="0.35">
      <c r="D1" s="24"/>
    </row>
    <row r="2" spans="1:19" ht="15.75" customHeight="1" x14ac:dyDescent="0.35">
      <c r="B2" s="25"/>
      <c r="C2" s="182" t="s">
        <v>15</v>
      </c>
      <c r="D2" s="182"/>
      <c r="E2" s="182"/>
      <c r="F2" s="182"/>
      <c r="G2" s="182"/>
      <c r="H2" s="182"/>
      <c r="I2" s="182"/>
      <c r="J2" s="182"/>
      <c r="K2" s="182"/>
      <c r="L2" s="182"/>
    </row>
    <row r="3" spans="1:19" ht="22.15" customHeight="1" x14ac:dyDescent="0.35">
      <c r="A3" s="183" t="s">
        <v>90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</row>
    <row r="4" spans="1:19" ht="14.5" customHeight="1" x14ac:dyDescent="0.35">
      <c r="E4" s="14"/>
      <c r="F4" s="184" t="s">
        <v>123</v>
      </c>
      <c r="G4" s="184"/>
      <c r="H4" s="184"/>
      <c r="I4" s="184"/>
      <c r="J4" s="184"/>
      <c r="K4" s="184"/>
      <c r="L4" s="184"/>
    </row>
    <row r="5" spans="1:19" ht="10" customHeight="1" x14ac:dyDescent="0.35">
      <c r="B5" s="26"/>
      <c r="C5" s="26"/>
    </row>
    <row r="6" spans="1:19" ht="18" customHeight="1" x14ac:dyDescent="0.35">
      <c r="B6" s="185" t="s">
        <v>31</v>
      </c>
      <c r="C6" s="185"/>
      <c r="D6" s="185"/>
      <c r="E6" s="27"/>
      <c r="F6" s="185" t="s">
        <v>32</v>
      </c>
      <c r="G6" s="185"/>
      <c r="H6" s="185"/>
      <c r="I6" s="185"/>
      <c r="J6" s="185"/>
      <c r="K6" s="185"/>
      <c r="L6" s="185"/>
    </row>
    <row r="7" spans="1:19" ht="18" customHeight="1" x14ac:dyDescent="0.35">
      <c r="B7" s="185"/>
      <c r="C7" s="185"/>
      <c r="D7" s="185"/>
      <c r="E7" s="27"/>
      <c r="F7" s="28" t="s">
        <v>16</v>
      </c>
      <c r="G7" s="28"/>
      <c r="H7" s="28" t="s">
        <v>19</v>
      </c>
      <c r="I7" s="28"/>
      <c r="J7" s="28"/>
      <c r="K7" s="185" t="s">
        <v>82</v>
      </c>
      <c r="L7" s="185"/>
      <c r="M7" s="29"/>
      <c r="N7" s="29"/>
      <c r="O7" s="29"/>
      <c r="P7" s="29"/>
      <c r="Q7" s="29"/>
      <c r="R7" s="29"/>
    </row>
    <row r="8" spans="1:19" ht="53.25" customHeight="1" x14ac:dyDescent="0.35">
      <c r="B8" s="186" t="s">
        <v>109</v>
      </c>
      <c r="C8" s="187"/>
      <c r="D8" s="30" t="s">
        <v>33</v>
      </c>
      <c r="E8" s="30"/>
      <c r="F8" s="31">
        <f>'M1-1ºG'!M24</f>
        <v>1.0525787113675447</v>
      </c>
      <c r="G8" s="31"/>
      <c r="H8" s="32">
        <f>'M1-2ºG'!M24</f>
        <v>0.89738956394714631</v>
      </c>
      <c r="I8" s="32"/>
      <c r="J8" s="32"/>
      <c r="K8" s="32">
        <f>'M1-Geral'!M24</f>
        <v>0.99656778580244487</v>
      </c>
      <c r="L8" s="33"/>
      <c r="P8" s="172"/>
    </row>
    <row r="9" spans="1:19" ht="14.15" customHeight="1" x14ac:dyDescent="0.35">
      <c r="B9" s="188" t="s">
        <v>34</v>
      </c>
      <c r="C9" s="189"/>
      <c r="D9" s="48"/>
      <c r="E9" s="30"/>
      <c r="F9" s="34">
        <f>F8</f>
        <v>1.0525787113675447</v>
      </c>
      <c r="G9" s="34"/>
      <c r="H9" s="35">
        <f>H8</f>
        <v>0.89738956394714631</v>
      </c>
      <c r="I9" s="35"/>
      <c r="J9" s="35"/>
      <c r="K9" s="35">
        <f>K8</f>
        <v>0.99656778580244487</v>
      </c>
      <c r="L9" s="33"/>
    </row>
    <row r="10" spans="1:19" ht="5.15" customHeight="1" x14ac:dyDescent="0.35">
      <c r="B10" s="36"/>
      <c r="C10" s="36"/>
      <c r="D10" s="49"/>
      <c r="E10" s="36"/>
      <c r="F10" s="36"/>
      <c r="G10" s="36"/>
      <c r="H10" s="36"/>
      <c r="I10" s="36"/>
      <c r="J10" s="36"/>
      <c r="K10" s="37"/>
      <c r="L10" s="37"/>
    </row>
    <row r="11" spans="1:19" ht="45" customHeight="1" x14ac:dyDescent="0.35">
      <c r="B11" s="176" t="s">
        <v>95</v>
      </c>
      <c r="C11" s="177"/>
      <c r="D11" s="30" t="s">
        <v>42</v>
      </c>
      <c r="E11" s="30"/>
      <c r="F11" s="31">
        <f>'M2-1ºG'!L24</f>
        <v>1.0668839608637217</v>
      </c>
      <c r="G11" s="31"/>
      <c r="H11" s="32">
        <f>'M2-2ºG'!L24</f>
        <v>1.0411361848852432</v>
      </c>
      <c r="I11" s="32"/>
      <c r="J11" s="32"/>
      <c r="K11" s="32">
        <f>'M2-Geral'!L24</f>
        <v>1.0621194754156928</v>
      </c>
    </row>
    <row r="12" spans="1:19" ht="14.15" customHeight="1" x14ac:dyDescent="0.35">
      <c r="B12" s="180" t="s">
        <v>36</v>
      </c>
      <c r="C12" s="181"/>
      <c r="D12" s="30"/>
      <c r="E12" s="30"/>
      <c r="F12" s="34">
        <f>F11*0.93</f>
        <v>0.99220208360326123</v>
      </c>
      <c r="G12" s="34"/>
      <c r="H12" s="34">
        <f>H11*0.93</f>
        <v>0.96825665194327626</v>
      </c>
      <c r="I12" s="32"/>
      <c r="J12" s="32"/>
      <c r="K12" s="34">
        <f>K11*0.93</f>
        <v>0.98777111213659441</v>
      </c>
    </row>
    <row r="13" spans="1:19" ht="5.15" customHeight="1" x14ac:dyDescent="0.35">
      <c r="B13" s="38"/>
      <c r="C13" s="38"/>
      <c r="D13" s="50"/>
      <c r="E13" s="38"/>
      <c r="F13" s="38"/>
      <c r="G13" s="38"/>
      <c r="H13" s="38"/>
      <c r="I13" s="38"/>
      <c r="J13" s="38"/>
      <c r="K13" s="38"/>
      <c r="L13" s="38"/>
      <c r="M13" s="14"/>
      <c r="N13" s="14"/>
      <c r="O13" s="14"/>
      <c r="P13" s="14"/>
      <c r="Q13" s="14"/>
      <c r="R13" s="14"/>
      <c r="S13" s="14"/>
    </row>
    <row r="14" spans="1:19" ht="45" customHeight="1" x14ac:dyDescent="0.35">
      <c r="B14" s="176" t="s">
        <v>96</v>
      </c>
      <c r="C14" s="177"/>
      <c r="D14" s="30" t="s">
        <v>120</v>
      </c>
      <c r="E14" s="30"/>
      <c r="F14" s="31">
        <f>'Meta 3'!M25</f>
        <v>0.8646807736902391</v>
      </c>
      <c r="G14" s="31"/>
      <c r="H14" s="39" t="s">
        <v>35</v>
      </c>
      <c r="I14" s="39"/>
      <c r="J14" s="39"/>
      <c r="K14" s="31">
        <f>'Meta 3'!M25</f>
        <v>0.8646807736902391</v>
      </c>
    </row>
    <row r="15" spans="1:19" ht="14.15" customHeight="1" x14ac:dyDescent="0.35">
      <c r="B15" s="180" t="s">
        <v>37</v>
      </c>
      <c r="C15" s="181"/>
      <c r="D15" s="30"/>
      <c r="E15" s="30"/>
      <c r="F15" s="34">
        <f>'[1]Dados Meta 3'!$N$18</f>
        <v>0.47434835111693058</v>
      </c>
      <c r="G15" s="34"/>
      <c r="H15" s="44" t="s">
        <v>35</v>
      </c>
      <c r="I15" s="39"/>
      <c r="J15" s="39"/>
      <c r="K15" s="34">
        <f>'[1]Dados Meta 3'!$N$18</f>
        <v>0.47434835111693058</v>
      </c>
    </row>
    <row r="16" spans="1:19" ht="5.15" customHeight="1" x14ac:dyDescent="0.35">
      <c r="B16" s="38"/>
      <c r="C16" s="38"/>
      <c r="D16" s="50"/>
      <c r="E16" s="38"/>
      <c r="F16" s="38"/>
      <c r="G16" s="38"/>
      <c r="H16" s="38"/>
      <c r="I16" s="38"/>
      <c r="J16" s="38"/>
      <c r="K16" s="38"/>
      <c r="L16" s="38"/>
      <c r="M16" s="14"/>
      <c r="N16" s="14"/>
      <c r="O16" s="14"/>
      <c r="P16" s="14"/>
      <c r="Q16" s="14"/>
      <c r="R16" s="14"/>
      <c r="S16" s="14"/>
    </row>
    <row r="17" spans="2:18" ht="78.75" customHeight="1" x14ac:dyDescent="0.35">
      <c r="B17" s="176" t="s">
        <v>105</v>
      </c>
      <c r="C17" s="177"/>
      <c r="D17" s="173" t="s">
        <v>124</v>
      </c>
      <c r="E17" s="30"/>
      <c r="F17" s="31">
        <f>'Meta 5-1ºG'!M24</f>
        <v>1.4051286693606582</v>
      </c>
      <c r="G17" s="31"/>
      <c r="H17" s="32">
        <f>'Meta 5-2ºG'!M24</f>
        <v>0.81102433536634477</v>
      </c>
      <c r="I17" s="39"/>
      <c r="J17" s="39"/>
      <c r="K17" s="32">
        <f>'Meta 5-Geral'!M24</f>
        <v>1.2724103084980527</v>
      </c>
    </row>
    <row r="18" spans="2:18" ht="14.15" customHeight="1" x14ac:dyDescent="0.35">
      <c r="B18" s="180" t="s">
        <v>83</v>
      </c>
      <c r="C18" s="181"/>
      <c r="D18" s="30"/>
      <c r="E18" s="30"/>
      <c r="F18" s="34">
        <f>'Meta 5-1ºG'!J24</f>
        <v>0.37213673836569189</v>
      </c>
      <c r="G18" s="34"/>
      <c r="H18" s="44">
        <f>'Meta 5-2ºG'!J24</f>
        <v>0.43858116765303728</v>
      </c>
      <c r="I18" s="39"/>
      <c r="J18" s="39"/>
      <c r="K18" s="44">
        <f>'Meta 5-Geral'!J24</f>
        <v>0.38525308756625043</v>
      </c>
    </row>
    <row r="19" spans="2:18" ht="5.15" customHeight="1" x14ac:dyDescent="0.35">
      <c r="B19" s="36"/>
      <c r="C19" s="38"/>
      <c r="D19" s="50"/>
      <c r="E19" s="38"/>
      <c r="F19" s="38"/>
      <c r="G19" s="38"/>
      <c r="H19" s="38"/>
      <c r="I19" s="38"/>
      <c r="J19" s="38"/>
      <c r="K19" s="38"/>
      <c r="L19" s="37"/>
    </row>
    <row r="20" spans="2:18" ht="54.75" customHeight="1" x14ac:dyDescent="0.35">
      <c r="B20" s="176" t="s">
        <v>97</v>
      </c>
      <c r="C20" s="177"/>
      <c r="D20" s="30" t="s">
        <v>39</v>
      </c>
      <c r="F20" s="39" t="s">
        <v>35</v>
      </c>
      <c r="H20" s="39" t="s">
        <v>35</v>
      </c>
      <c r="K20" s="32">
        <v>1</v>
      </c>
      <c r="L20" s="47"/>
    </row>
    <row r="21" spans="2:18" ht="5.15" customHeight="1" x14ac:dyDescent="0.35">
      <c r="B21" s="36"/>
      <c r="C21" s="38"/>
      <c r="D21" s="50"/>
      <c r="E21" s="38"/>
      <c r="F21" s="38"/>
      <c r="G21" s="38"/>
      <c r="H21" s="38"/>
      <c r="I21" s="38"/>
      <c r="J21" s="38"/>
      <c r="K21" s="38"/>
      <c r="L21" s="37"/>
    </row>
    <row r="22" spans="2:18" ht="40.5" customHeight="1" x14ac:dyDescent="0.35">
      <c r="B22" s="176" t="s">
        <v>98</v>
      </c>
      <c r="C22" s="177"/>
      <c r="D22" s="30" t="s">
        <v>39</v>
      </c>
      <c r="F22" s="39" t="s">
        <v>35</v>
      </c>
      <c r="H22" s="39" t="s">
        <v>35</v>
      </c>
      <c r="K22" s="32">
        <v>1</v>
      </c>
      <c r="L22" s="47"/>
    </row>
    <row r="23" spans="2:18" ht="4.9000000000000004" customHeight="1" x14ac:dyDescent="0.35">
      <c r="B23" s="36"/>
      <c r="C23" s="38"/>
      <c r="D23" s="50"/>
      <c r="E23" s="38"/>
      <c r="F23" s="38"/>
      <c r="G23" s="38"/>
      <c r="H23" s="38"/>
      <c r="I23" s="38"/>
      <c r="J23" s="38"/>
      <c r="K23" s="38"/>
      <c r="L23" s="37"/>
    </row>
    <row r="24" spans="2:18" ht="78.75" customHeight="1" x14ac:dyDescent="0.35">
      <c r="B24" s="176" t="s">
        <v>99</v>
      </c>
      <c r="C24" s="177"/>
      <c r="D24" s="30" t="s">
        <v>39</v>
      </c>
      <c r="F24" s="155" t="s">
        <v>132</v>
      </c>
      <c r="G24" s="39"/>
      <c r="H24" s="155" t="s">
        <v>130</v>
      </c>
      <c r="K24" s="32">
        <v>0.66669999999999996</v>
      </c>
    </row>
    <row r="25" spans="2:18" ht="26" x14ac:dyDescent="0.35">
      <c r="B25" s="178" t="s">
        <v>100</v>
      </c>
      <c r="C25" s="179"/>
      <c r="F25" s="156" t="s">
        <v>131</v>
      </c>
      <c r="H25" s="156" t="s">
        <v>129</v>
      </c>
      <c r="K25" s="34"/>
    </row>
    <row r="26" spans="2:18" ht="4.5" customHeight="1" x14ac:dyDescent="0.35">
      <c r="B26" s="36"/>
      <c r="C26" s="38"/>
      <c r="D26" s="50"/>
      <c r="E26" s="38"/>
      <c r="F26" s="38"/>
      <c r="G26" s="38"/>
      <c r="H26" s="38"/>
      <c r="I26" s="38"/>
      <c r="J26" s="38"/>
      <c r="K26" s="38"/>
      <c r="L26" s="37"/>
    </row>
    <row r="27" spans="2:18" x14ac:dyDescent="0.35">
      <c r="B27" s="40"/>
      <c r="C27" s="40"/>
      <c r="D27" s="51"/>
      <c r="E27" s="40"/>
      <c r="F27" s="40"/>
      <c r="G27" s="40"/>
      <c r="H27" s="40"/>
      <c r="I27" s="40"/>
      <c r="J27" s="40"/>
    </row>
    <row r="28" spans="2:18" x14ac:dyDescent="0.35">
      <c r="B28" s="158" t="s">
        <v>84</v>
      </c>
      <c r="C28" s="158"/>
      <c r="D28" s="7"/>
      <c r="E28" s="7"/>
      <c r="F28" s="7"/>
      <c r="H28" s="7"/>
      <c r="I28" s="7"/>
      <c r="J28" s="7"/>
      <c r="K28" s="157"/>
      <c r="M28" s="7"/>
      <c r="N28" s="7"/>
      <c r="P28" s="7"/>
      <c r="Q28" s="7"/>
      <c r="R28" s="7"/>
    </row>
    <row r="29" spans="2:18" x14ac:dyDescent="0.35">
      <c r="B29" s="40"/>
      <c r="C29" s="158" t="s">
        <v>0</v>
      </c>
      <c r="D29" s="51"/>
      <c r="E29" s="40"/>
      <c r="F29" s="40"/>
      <c r="G29" s="40"/>
      <c r="H29" s="40"/>
      <c r="I29" s="40"/>
      <c r="J29" s="40"/>
    </row>
    <row r="30" spans="2:18" x14ac:dyDescent="0.35">
      <c r="B30" s="40"/>
      <c r="C30" s="159" t="s">
        <v>46</v>
      </c>
      <c r="D30" s="51"/>
      <c r="E30" s="40"/>
      <c r="F30" s="40"/>
      <c r="G30" s="40"/>
      <c r="H30" s="40"/>
      <c r="I30" s="40"/>
      <c r="J30" s="40"/>
    </row>
    <row r="31" spans="2:18" x14ac:dyDescent="0.35">
      <c r="B31" s="40"/>
      <c r="C31" s="158" t="s">
        <v>47</v>
      </c>
      <c r="D31" s="51"/>
      <c r="E31" s="40"/>
      <c r="F31" s="40"/>
      <c r="G31" s="40"/>
      <c r="H31" s="40"/>
      <c r="I31" s="40"/>
      <c r="J31" s="40"/>
    </row>
    <row r="32" spans="2:18" x14ac:dyDescent="0.35">
      <c r="B32" s="40"/>
      <c r="C32" s="40"/>
      <c r="D32" s="51"/>
      <c r="E32" s="40"/>
      <c r="F32" s="40"/>
      <c r="G32" s="40"/>
      <c r="H32" s="40"/>
      <c r="I32" s="40"/>
      <c r="J32" s="40"/>
    </row>
    <row r="33" spans="1:13" x14ac:dyDescent="0.35">
      <c r="B33" s="40" t="s">
        <v>108</v>
      </c>
      <c r="C33" s="40"/>
      <c r="D33" s="51"/>
      <c r="E33" s="40"/>
      <c r="F33" s="40"/>
      <c r="G33" s="40"/>
      <c r="H33" s="40"/>
      <c r="I33" s="40"/>
      <c r="J33" s="40"/>
    </row>
    <row r="34" spans="1:13" ht="14.5" customHeight="1" x14ac:dyDescent="0.35">
      <c r="B34" s="174" t="s">
        <v>121</v>
      </c>
      <c r="C34" s="175"/>
      <c r="D34" s="175"/>
      <c r="E34" s="175"/>
      <c r="F34" s="175"/>
      <c r="G34" s="175"/>
      <c r="H34" s="175"/>
      <c r="I34" s="175"/>
      <c r="J34" s="175"/>
      <c r="K34" s="175"/>
      <c r="L34" s="175"/>
      <c r="M34" s="165"/>
    </row>
    <row r="35" spans="1:13" ht="14.5" customHeight="1" x14ac:dyDescent="0.35">
      <c r="A35" s="41"/>
      <c r="B35" s="175"/>
      <c r="C35" s="175"/>
      <c r="D35" s="175"/>
      <c r="E35" s="175"/>
      <c r="F35" s="175"/>
      <c r="G35" s="175"/>
      <c r="H35" s="175"/>
      <c r="I35" s="175"/>
      <c r="J35" s="175"/>
      <c r="K35" s="175"/>
      <c r="L35" s="175"/>
      <c r="M35" s="165"/>
    </row>
    <row r="36" spans="1:13" x14ac:dyDescent="0.35">
      <c r="B36" s="165"/>
    </row>
  </sheetData>
  <mergeCells count="19">
    <mergeCell ref="B8:C8"/>
    <mergeCell ref="B9:C9"/>
    <mergeCell ref="B11:C11"/>
    <mergeCell ref="B14:C14"/>
    <mergeCell ref="B17:C17"/>
    <mergeCell ref="B12:C12"/>
    <mergeCell ref="B15:C15"/>
    <mergeCell ref="C2:L2"/>
    <mergeCell ref="A3:L3"/>
    <mergeCell ref="F4:L4"/>
    <mergeCell ref="B6:D7"/>
    <mergeCell ref="F6:L6"/>
    <mergeCell ref="K7:L7"/>
    <mergeCell ref="B34:L35"/>
    <mergeCell ref="B24:C24"/>
    <mergeCell ref="B25:C25"/>
    <mergeCell ref="B20:C20"/>
    <mergeCell ref="B18:C18"/>
    <mergeCell ref="B22:C22"/>
  </mergeCells>
  <printOptions horizontalCentered="1"/>
  <pageMargins left="0" right="0" top="0" bottom="0" header="0" footer="0"/>
  <pageSetup paperSize="9" scale="96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55"/>
  <sheetViews>
    <sheetView workbookViewId="0">
      <selection activeCell="R14" sqref="R14"/>
    </sheetView>
  </sheetViews>
  <sheetFormatPr defaultColWidth="8.81640625" defaultRowHeight="14.5" x14ac:dyDescent="0.35"/>
  <cols>
    <col min="1" max="1" width="9.453125" style="5" customWidth="1"/>
    <col min="2" max="2" width="3" style="5" customWidth="1"/>
    <col min="3" max="3" width="7.1796875" style="5" customWidth="1"/>
    <col min="4" max="5" width="0.81640625" style="5" customWidth="1"/>
    <col min="6" max="6" width="11.54296875" style="5" customWidth="1"/>
    <col min="7" max="8" width="1.7265625" style="5" customWidth="1"/>
    <col min="9" max="9" width="3.1796875" style="5" customWidth="1"/>
    <col min="10" max="10" width="14.26953125" style="5" customWidth="1"/>
    <col min="11" max="11" width="2.26953125" style="5" customWidth="1"/>
    <col min="12" max="12" width="2" style="5" customWidth="1"/>
    <col min="13" max="13" width="9.54296875" style="5" customWidth="1"/>
    <col min="14" max="14" width="2.54296875" style="5" customWidth="1"/>
    <col min="15" max="15" width="2.7265625" style="5" customWidth="1"/>
    <col min="16" max="16" width="3.7265625" style="5" customWidth="1"/>
    <col min="17" max="17" width="3" style="5" customWidth="1"/>
    <col min="18" max="18" width="9.7265625" style="5" customWidth="1"/>
    <col min="19" max="16384" width="8.81640625" style="5"/>
  </cols>
  <sheetData>
    <row r="1" spans="1:18" ht="15" customHeight="1" x14ac:dyDescent="0.35"/>
    <row r="2" spans="1:18" ht="15.75" customHeight="1" x14ac:dyDescent="0.35">
      <c r="C2" s="211" t="s">
        <v>15</v>
      </c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</row>
    <row r="3" spans="1:18" ht="15.75" customHeight="1" x14ac:dyDescent="0.3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8" ht="22.15" customHeight="1" x14ac:dyDescent="0.35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</row>
    <row r="5" spans="1:18" ht="14.5" customHeight="1" x14ac:dyDescent="0.35"/>
    <row r="6" spans="1:18" ht="15.65" customHeight="1" x14ac:dyDescent="0.35">
      <c r="C6" s="42" t="s">
        <v>104</v>
      </c>
      <c r="D6" s="18"/>
      <c r="E6" s="18"/>
    </row>
    <row r="7" spans="1:18" ht="15" customHeight="1" x14ac:dyDescent="0.35">
      <c r="C7" s="218" t="s">
        <v>103</v>
      </c>
      <c r="D7" s="218"/>
      <c r="E7" s="218"/>
      <c r="F7" s="218"/>
      <c r="G7" s="218"/>
      <c r="H7" s="218"/>
      <c r="I7" s="218"/>
      <c r="J7" s="218"/>
      <c r="K7" s="218"/>
      <c r="L7" s="218"/>
      <c r="M7" s="218"/>
      <c r="N7" s="218"/>
      <c r="O7" s="218"/>
      <c r="P7" s="218"/>
      <c r="Q7" s="218"/>
      <c r="R7" s="218"/>
    </row>
    <row r="8" spans="1:18" ht="15" customHeight="1" x14ac:dyDescent="0.35">
      <c r="C8" s="218"/>
      <c r="D8" s="218"/>
      <c r="E8" s="218"/>
      <c r="F8" s="218"/>
      <c r="G8" s="218"/>
      <c r="H8" s="218"/>
      <c r="I8" s="218"/>
      <c r="J8" s="218"/>
      <c r="K8" s="218"/>
      <c r="L8" s="218"/>
      <c r="M8" s="218"/>
      <c r="N8" s="218"/>
      <c r="O8" s="218"/>
      <c r="P8" s="218"/>
      <c r="Q8" s="218"/>
      <c r="R8" s="218"/>
    </row>
    <row r="9" spans="1:18" ht="17.149999999999999" customHeight="1" x14ac:dyDescent="0.35">
      <c r="C9" s="218"/>
      <c r="D9" s="218"/>
      <c r="E9" s="218"/>
      <c r="F9" s="218"/>
      <c r="G9" s="218"/>
      <c r="H9" s="218"/>
      <c r="I9" s="218"/>
      <c r="J9" s="218"/>
      <c r="K9" s="218"/>
      <c r="L9" s="218"/>
      <c r="M9" s="218"/>
      <c r="N9" s="218"/>
      <c r="O9" s="218"/>
      <c r="P9" s="218"/>
      <c r="Q9" s="218"/>
      <c r="R9" s="218"/>
    </row>
    <row r="10" spans="1:18" ht="14.5" customHeight="1" x14ac:dyDescent="0.35">
      <c r="B10" s="43" t="s">
        <v>19</v>
      </c>
      <c r="J10" s="193" t="s">
        <v>123</v>
      </c>
      <c r="K10" s="193"/>
      <c r="L10" s="193"/>
      <c r="M10" s="193"/>
      <c r="N10" s="193"/>
      <c r="O10" s="193"/>
      <c r="P10" s="193"/>
      <c r="Q10" s="193"/>
    </row>
    <row r="11" spans="1:18" ht="27.65" customHeight="1" x14ac:dyDescent="0.35">
      <c r="B11" s="194" t="s">
        <v>14</v>
      </c>
      <c r="C11" s="194"/>
      <c r="D11" s="2"/>
      <c r="E11" s="2"/>
      <c r="F11" s="195" t="s">
        <v>43</v>
      </c>
      <c r="G11" s="195"/>
      <c r="H11" s="195"/>
      <c r="I11" s="195"/>
      <c r="J11" s="195" t="s">
        <v>57</v>
      </c>
      <c r="K11" s="195"/>
      <c r="L11" s="195"/>
      <c r="M11" s="195" t="s">
        <v>56</v>
      </c>
      <c r="N11" s="195"/>
      <c r="O11" s="195"/>
      <c r="P11" s="195"/>
      <c r="Q11" s="89">
        <v>2</v>
      </c>
    </row>
    <row r="12" spans="1:18" ht="13.15" customHeight="1" x14ac:dyDescent="0.35">
      <c r="B12" s="7" t="s">
        <v>13</v>
      </c>
      <c r="C12" s="7"/>
      <c r="D12" s="7"/>
      <c r="E12" s="7"/>
      <c r="F12" s="214">
        <f>'[4]2023 (CSJT) 2g'!$C5</f>
        <v>3896</v>
      </c>
      <c r="G12" s="214"/>
      <c r="H12" s="214"/>
      <c r="I12" s="214"/>
      <c r="J12" s="215">
        <f>'[4]2023'!$O2</f>
        <v>0.96450210928175084</v>
      </c>
      <c r="K12" s="215"/>
      <c r="L12" s="215"/>
      <c r="M12" s="216">
        <f t="shared" ref="M12:M23" si="0">35.57%/J12</f>
        <v>0.36879131375345986</v>
      </c>
      <c r="N12" s="216"/>
      <c r="O12" s="216"/>
      <c r="P12" s="216"/>
      <c r="Q12" s="84">
        <f t="shared" ref="Q12:Q23" si="1">M12</f>
        <v>0.36879131375345986</v>
      </c>
      <c r="R12" s="8"/>
    </row>
    <row r="13" spans="1:18" ht="13.15" customHeight="1" x14ac:dyDescent="0.35">
      <c r="B13" s="3" t="s">
        <v>12</v>
      </c>
      <c r="C13" s="3"/>
      <c r="D13" s="3"/>
      <c r="E13" s="3"/>
      <c r="F13" s="214">
        <f>'[4]2023 (CSJT) 2g'!$C6</f>
        <v>12206</v>
      </c>
      <c r="G13" s="214"/>
      <c r="H13" s="214"/>
      <c r="I13" s="214"/>
      <c r="J13" s="215">
        <f>'[4]2023'!$O3</f>
        <v>0.87160513515668603</v>
      </c>
      <c r="K13" s="215"/>
      <c r="L13" s="215"/>
      <c r="M13" s="216">
        <f t="shared" si="0"/>
        <v>0.40809764152669525</v>
      </c>
      <c r="N13" s="216"/>
      <c r="O13" s="216"/>
      <c r="P13" s="216"/>
      <c r="Q13" s="84">
        <f t="shared" si="1"/>
        <v>0.40809764152669525</v>
      </c>
      <c r="R13" s="8"/>
    </row>
    <row r="14" spans="1:18" ht="13.15" customHeight="1" x14ac:dyDescent="0.35">
      <c r="B14" s="7" t="s">
        <v>11</v>
      </c>
      <c r="C14" s="7"/>
      <c r="D14" s="7"/>
      <c r="E14" s="7"/>
      <c r="F14" s="214">
        <f>'[4]2023 (CSJT) 2g'!$C7</f>
        <v>19921</v>
      </c>
      <c r="G14" s="214"/>
      <c r="H14" s="214"/>
      <c r="I14" s="214"/>
      <c r="J14" s="215">
        <f>'[4]2023'!$O4</f>
        <v>0.75284391080617497</v>
      </c>
      <c r="K14" s="215"/>
      <c r="L14" s="215"/>
      <c r="M14" s="216">
        <f t="shared" si="0"/>
        <v>0.47247509728690296</v>
      </c>
      <c r="N14" s="216"/>
      <c r="O14" s="216"/>
      <c r="P14" s="216"/>
      <c r="Q14" s="84">
        <f t="shared" si="1"/>
        <v>0.47247509728690296</v>
      </c>
      <c r="R14" s="8"/>
    </row>
    <row r="15" spans="1:18" ht="13.15" customHeight="1" x14ac:dyDescent="0.35">
      <c r="A15" s="7"/>
      <c r="B15" s="3" t="s">
        <v>10</v>
      </c>
      <c r="C15" s="3"/>
      <c r="D15" s="3"/>
      <c r="E15" s="3"/>
      <c r="F15" s="214">
        <f>'[4]2023 (CSJT) 2g'!$C8</f>
        <v>12887</v>
      </c>
      <c r="G15" s="214"/>
      <c r="H15" s="214"/>
      <c r="I15" s="214"/>
      <c r="J15" s="215">
        <f>'[4]2023'!$O5</f>
        <v>0.69651843164994443</v>
      </c>
      <c r="K15" s="215"/>
      <c r="L15" s="215"/>
      <c r="M15" s="216">
        <f t="shared" si="0"/>
        <v>0.51068282451248526</v>
      </c>
      <c r="N15" s="216"/>
      <c r="O15" s="216"/>
      <c r="P15" s="216"/>
      <c r="Q15" s="84">
        <f t="shared" si="1"/>
        <v>0.51068282451248526</v>
      </c>
      <c r="R15" s="8"/>
    </row>
    <row r="16" spans="1:18" ht="13.15" customHeight="1" x14ac:dyDescent="0.35">
      <c r="A16" s="7"/>
      <c r="B16" s="7" t="s">
        <v>9</v>
      </c>
      <c r="C16" s="7"/>
      <c r="D16" s="7"/>
      <c r="E16" s="7"/>
      <c r="F16" s="214">
        <f>'[4]2023 (CSJT) 2g'!$C9</f>
        <v>18965</v>
      </c>
      <c r="G16" s="214"/>
      <c r="H16" s="214"/>
      <c r="I16" s="214"/>
      <c r="J16" s="215">
        <f>'[4]2023'!$O6</f>
        <v>0.62510149186131936</v>
      </c>
      <c r="K16" s="215"/>
      <c r="L16" s="215"/>
      <c r="M16" s="216">
        <f t="shared" si="0"/>
        <v>0.56902759732800823</v>
      </c>
      <c r="N16" s="216"/>
      <c r="O16" s="216"/>
      <c r="P16" s="216"/>
      <c r="Q16" s="84">
        <f t="shared" si="1"/>
        <v>0.56902759732800823</v>
      </c>
      <c r="R16" s="8"/>
    </row>
    <row r="17" spans="1:17" ht="13.15" customHeight="1" x14ac:dyDescent="0.35">
      <c r="A17" s="7"/>
      <c r="B17" s="3" t="s">
        <v>8</v>
      </c>
      <c r="C17" s="3"/>
      <c r="D17" s="3"/>
      <c r="E17" s="3"/>
      <c r="F17" s="214">
        <f>'[4]2023 (CSJT) 2g'!$C10</f>
        <v>15563</v>
      </c>
      <c r="G17" s="214"/>
      <c r="H17" s="214"/>
      <c r="I17" s="214"/>
      <c r="J17" s="215">
        <f>'[4]2023'!$O7</f>
        <v>0.58301015512553978</v>
      </c>
      <c r="K17" s="215"/>
      <c r="L17" s="215"/>
      <c r="M17" s="216">
        <f t="shared" si="0"/>
        <v>0.61010944127278022</v>
      </c>
      <c r="N17" s="216"/>
      <c r="O17" s="216"/>
      <c r="P17" s="216"/>
      <c r="Q17" s="84">
        <f t="shared" si="1"/>
        <v>0.61010944127278022</v>
      </c>
    </row>
    <row r="18" spans="1:17" ht="13.15" customHeight="1" x14ac:dyDescent="0.35">
      <c r="A18" s="7"/>
      <c r="B18" s="7" t="s">
        <v>7</v>
      </c>
      <c r="C18" s="7"/>
      <c r="D18" s="7"/>
      <c r="E18" s="7"/>
      <c r="F18" s="214">
        <f>'[4]2023 (CSJT) 2g'!$C11</f>
        <v>15945</v>
      </c>
      <c r="G18" s="214"/>
      <c r="H18" s="214"/>
      <c r="I18" s="214"/>
      <c r="J18" s="215">
        <f>'[4]2023'!$O8</f>
        <v>0.54615904503566504</v>
      </c>
      <c r="K18" s="215"/>
      <c r="L18" s="215"/>
      <c r="M18" s="216">
        <f t="shared" si="0"/>
        <v>0.65127549059774748</v>
      </c>
      <c r="N18" s="216"/>
      <c r="O18" s="216"/>
      <c r="P18" s="216"/>
      <c r="Q18" s="84">
        <f t="shared" si="1"/>
        <v>0.65127549059774748</v>
      </c>
    </row>
    <row r="19" spans="1:17" ht="13.15" customHeight="1" x14ac:dyDescent="0.35">
      <c r="B19" s="3" t="s">
        <v>6</v>
      </c>
      <c r="C19" s="3"/>
      <c r="D19" s="3"/>
      <c r="E19" s="3"/>
      <c r="F19" s="214">
        <f>'[4]2023 (CSJT) 2g'!$C12</f>
        <v>17286</v>
      </c>
      <c r="G19" s="214"/>
      <c r="H19" s="214"/>
      <c r="I19" s="214"/>
      <c r="J19" s="215">
        <f>'[4]2023'!$O9</f>
        <v>0.51545192894729186</v>
      </c>
      <c r="K19" s="215"/>
      <c r="L19" s="215"/>
      <c r="M19" s="216">
        <f t="shared" si="0"/>
        <v>0.69007404963338981</v>
      </c>
      <c r="N19" s="216"/>
      <c r="O19" s="216"/>
      <c r="P19" s="216"/>
      <c r="Q19" s="84">
        <f t="shared" si="1"/>
        <v>0.69007404963338981</v>
      </c>
    </row>
    <row r="20" spans="1:17" ht="13.15" customHeight="1" x14ac:dyDescent="0.35">
      <c r="B20" s="7" t="s">
        <v>5</v>
      </c>
      <c r="C20" s="7"/>
      <c r="D20" s="7"/>
      <c r="E20" s="7"/>
      <c r="F20" s="214">
        <f>'[4]2023 (CSJT) 2g'!$C13</f>
        <v>15745</v>
      </c>
      <c r="G20" s="214"/>
      <c r="H20" s="214"/>
      <c r="I20" s="214"/>
      <c r="J20" s="215">
        <f>'[4]2023'!$O10</f>
        <v>0.49043904579021702</v>
      </c>
      <c r="K20" s="215"/>
      <c r="L20" s="215"/>
      <c r="M20" s="216">
        <f t="shared" si="0"/>
        <v>0.72526851818431481</v>
      </c>
      <c r="N20" s="216"/>
      <c r="O20" s="216"/>
      <c r="P20" s="216"/>
      <c r="Q20" s="84">
        <f t="shared" si="1"/>
        <v>0.72526851818431481</v>
      </c>
    </row>
    <row r="21" spans="1:17" ht="13.15" customHeight="1" x14ac:dyDescent="0.35">
      <c r="B21" s="3" t="s">
        <v>4</v>
      </c>
      <c r="C21" s="3"/>
      <c r="D21" s="3"/>
      <c r="E21" s="3"/>
      <c r="F21" s="214">
        <f>'[4]2023 (CSJT) 2g'!$C14</f>
        <v>16542</v>
      </c>
      <c r="G21" s="214"/>
      <c r="H21" s="214"/>
      <c r="I21" s="214"/>
      <c r="J21" s="215">
        <f>'[4]2023'!$O11</f>
        <v>0.46904963891839485</v>
      </c>
      <c r="K21" s="215"/>
      <c r="L21" s="215"/>
      <c r="M21" s="216">
        <f t="shared" si="0"/>
        <v>0.75834191199939205</v>
      </c>
      <c r="N21" s="216"/>
      <c r="O21" s="216"/>
      <c r="P21" s="216"/>
      <c r="Q21" s="84">
        <f t="shared" si="1"/>
        <v>0.75834191199939205</v>
      </c>
    </row>
    <row r="22" spans="1:17" ht="13.15" customHeight="1" x14ac:dyDescent="0.35">
      <c r="B22" s="7" t="s">
        <v>3</v>
      </c>
      <c r="C22" s="7"/>
      <c r="D22" s="7"/>
      <c r="E22" s="7"/>
      <c r="F22" s="214">
        <f>'[4]2023 (CSJT) 2g'!$C15</f>
        <v>13476</v>
      </c>
      <c r="G22" s="214"/>
      <c r="H22" s="214"/>
      <c r="I22" s="214"/>
      <c r="J22" s="215">
        <f>'[4]2023'!$O12</f>
        <v>0.45427056665389964</v>
      </c>
      <c r="K22" s="215"/>
      <c r="L22" s="215"/>
      <c r="M22" s="216">
        <f t="shared" si="0"/>
        <v>0.78301353006434438</v>
      </c>
      <c r="N22" s="216"/>
      <c r="O22" s="216"/>
      <c r="P22" s="216"/>
      <c r="Q22" s="84">
        <f t="shared" si="1"/>
        <v>0.78301353006434438</v>
      </c>
    </row>
    <row r="23" spans="1:17" ht="13.15" customHeight="1" x14ac:dyDescent="0.35">
      <c r="B23" s="3" t="s">
        <v>2</v>
      </c>
      <c r="C23" s="3"/>
      <c r="D23" s="3"/>
      <c r="E23" s="3"/>
      <c r="F23" s="214">
        <f>'[4]2023 (CSJT) 2g'!$C16</f>
        <v>12400</v>
      </c>
      <c r="G23" s="214"/>
      <c r="H23" s="214"/>
      <c r="I23" s="214"/>
      <c r="J23" s="215">
        <f>'[4]2023'!$O13</f>
        <v>0.43858116765303728</v>
      </c>
      <c r="K23" s="215"/>
      <c r="L23" s="215"/>
      <c r="M23" s="216">
        <f t="shared" si="0"/>
        <v>0.81102433536634477</v>
      </c>
      <c r="N23" s="216"/>
      <c r="O23" s="216"/>
      <c r="P23" s="216"/>
      <c r="Q23" s="84">
        <f t="shared" si="1"/>
        <v>0.81102433536634477</v>
      </c>
    </row>
    <row r="24" spans="1:17" ht="14.5" customHeight="1" x14ac:dyDescent="0.35">
      <c r="B24" s="194" t="s">
        <v>1</v>
      </c>
      <c r="C24" s="194"/>
      <c r="D24" s="2"/>
      <c r="E24" s="2"/>
      <c r="F24" s="199">
        <f>SUM(F12:I23)</f>
        <v>174832</v>
      </c>
      <c r="G24" s="199"/>
      <c r="H24" s="199"/>
      <c r="I24" s="199"/>
      <c r="J24" s="217">
        <v>0.43858116765303728</v>
      </c>
      <c r="K24" s="217"/>
      <c r="L24" s="217"/>
      <c r="M24" s="200">
        <v>0.81102433536634477</v>
      </c>
      <c r="N24" s="200"/>
      <c r="O24" s="200"/>
      <c r="P24" s="200"/>
      <c r="Q24" s="87">
        <f>M24</f>
        <v>0.81102433536634477</v>
      </c>
    </row>
    <row r="25" spans="1:17" ht="13.15" customHeight="1" x14ac:dyDescent="0.35">
      <c r="B25" s="20" t="s">
        <v>58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</row>
    <row r="26" spans="1:17" ht="13.15" customHeight="1" x14ac:dyDescent="0.35">
      <c r="B26" s="9" t="s">
        <v>45</v>
      </c>
      <c r="C26" s="9"/>
      <c r="D26" s="9"/>
      <c r="E26" s="9"/>
      <c r="F26" s="9"/>
      <c r="G26" s="9" t="s">
        <v>64</v>
      </c>
      <c r="I26" s="9"/>
      <c r="J26" s="9"/>
      <c r="K26" s="9" t="s">
        <v>55</v>
      </c>
      <c r="O26" s="9" t="s">
        <v>47</v>
      </c>
    </row>
    <row r="27" spans="1:17" ht="13.15" customHeight="1" x14ac:dyDescent="0.35">
      <c r="B27" s="9"/>
      <c r="C27" s="9"/>
      <c r="D27" s="9"/>
      <c r="E27" s="9"/>
      <c r="G27" s="9"/>
      <c r="H27" s="9"/>
      <c r="L27" s="9"/>
    </row>
    <row r="28" spans="1:17" ht="13.15" customHeight="1" x14ac:dyDescent="0.35">
      <c r="B28" s="9"/>
      <c r="C28" s="9"/>
      <c r="D28" s="9"/>
      <c r="E28" s="9"/>
      <c r="G28" s="9"/>
      <c r="H28" s="9"/>
      <c r="I28" s="9"/>
      <c r="J28" s="9"/>
      <c r="K28" s="9"/>
      <c r="L28" s="9"/>
      <c r="M28" s="9"/>
      <c r="N28" s="9"/>
      <c r="P28" s="10"/>
    </row>
    <row r="29" spans="1:17" ht="13.15" customHeight="1" x14ac:dyDescent="0.35">
      <c r="B29" s="9"/>
      <c r="C29" s="9"/>
      <c r="D29" s="9"/>
      <c r="E29" s="9"/>
      <c r="I29" s="9"/>
      <c r="J29" s="9"/>
      <c r="K29" s="9"/>
      <c r="L29" s="9"/>
      <c r="M29" s="9"/>
      <c r="N29" s="9"/>
      <c r="P29" s="10"/>
    </row>
    <row r="30" spans="1:17" ht="14.5" customHeight="1" x14ac:dyDescent="0.35">
      <c r="P30" s="10"/>
    </row>
    <row r="31" spans="1:17" ht="14.5" customHeight="1" x14ac:dyDescent="0.35"/>
    <row r="32" spans="1:17" ht="14.5" customHeight="1" x14ac:dyDescent="0.35"/>
    <row r="33" spans="2:17" ht="14.5" customHeight="1" x14ac:dyDescent="0.35"/>
    <row r="34" spans="2:17" ht="14.5" customHeight="1" x14ac:dyDescent="0.35"/>
    <row r="35" spans="2:17" ht="14.5" customHeight="1" x14ac:dyDescent="0.35"/>
    <row r="36" spans="2:17" ht="14.5" customHeight="1" x14ac:dyDescent="0.35"/>
    <row r="37" spans="2:17" ht="14.5" customHeight="1" x14ac:dyDescent="0.35"/>
    <row r="38" spans="2:17" ht="14.5" customHeight="1" x14ac:dyDescent="0.35"/>
    <row r="39" spans="2:17" ht="14.5" customHeight="1" x14ac:dyDescent="0.35"/>
    <row r="46" spans="2:17" ht="16" customHeight="1" x14ac:dyDescent="0.35">
      <c r="B46" s="213" t="s">
        <v>133</v>
      </c>
      <c r="C46" s="213"/>
      <c r="D46" s="213"/>
      <c r="E46" s="213"/>
      <c r="F46" s="213"/>
      <c r="G46" s="213"/>
      <c r="H46" s="213"/>
      <c r="I46" s="213"/>
      <c r="J46" s="213"/>
      <c r="K46" s="213"/>
      <c r="L46" s="213"/>
      <c r="M46" s="213"/>
      <c r="N46" s="213"/>
      <c r="O46" s="213"/>
      <c r="P46" s="213"/>
      <c r="Q46" s="213"/>
    </row>
    <row r="47" spans="2:17" ht="16" customHeight="1" x14ac:dyDescent="0.35">
      <c r="B47" s="213"/>
      <c r="C47" s="213"/>
      <c r="D47" s="213"/>
      <c r="E47" s="213"/>
      <c r="F47" s="213"/>
      <c r="G47" s="213"/>
      <c r="H47" s="213"/>
      <c r="I47" s="213"/>
      <c r="J47" s="213"/>
      <c r="K47" s="213"/>
      <c r="L47" s="213"/>
      <c r="M47" s="213"/>
      <c r="N47" s="213"/>
      <c r="O47" s="213"/>
      <c r="P47" s="213"/>
      <c r="Q47" s="213"/>
    </row>
    <row r="48" spans="2:17" ht="16" customHeight="1" x14ac:dyDescent="0.35">
      <c r="B48" s="213"/>
      <c r="C48" s="213"/>
      <c r="D48" s="213"/>
      <c r="E48" s="213"/>
      <c r="F48" s="213"/>
      <c r="G48" s="213"/>
      <c r="H48" s="213"/>
      <c r="I48" s="213"/>
      <c r="J48" s="213"/>
      <c r="K48" s="213"/>
      <c r="L48" s="213"/>
      <c r="M48" s="213"/>
      <c r="N48" s="213"/>
      <c r="O48" s="213"/>
      <c r="P48" s="213"/>
      <c r="Q48" s="213"/>
    </row>
    <row r="49" spans="1:17" ht="16" customHeight="1" x14ac:dyDescent="0.35">
      <c r="B49" s="213"/>
      <c r="C49" s="213"/>
      <c r="D49" s="213"/>
      <c r="E49" s="213"/>
      <c r="F49" s="213"/>
      <c r="G49" s="213"/>
      <c r="H49" s="213"/>
      <c r="I49" s="213"/>
      <c r="J49" s="213"/>
      <c r="K49" s="213"/>
      <c r="L49" s="213"/>
      <c r="M49" s="213"/>
      <c r="N49" s="213"/>
      <c r="O49" s="213"/>
      <c r="P49" s="213"/>
      <c r="Q49" s="213"/>
    </row>
    <row r="50" spans="1:17" ht="16" customHeight="1" x14ac:dyDescent="0.35">
      <c r="B50" s="213"/>
      <c r="C50" s="213"/>
      <c r="D50" s="213"/>
      <c r="E50" s="213"/>
      <c r="F50" s="213"/>
      <c r="G50" s="213"/>
      <c r="H50" s="213"/>
      <c r="I50" s="213"/>
      <c r="J50" s="213"/>
      <c r="K50" s="213"/>
      <c r="L50" s="213"/>
      <c r="M50" s="213"/>
      <c r="N50" s="213"/>
      <c r="O50" s="213"/>
      <c r="P50" s="213"/>
      <c r="Q50" s="213"/>
    </row>
    <row r="51" spans="1:17" ht="18.75" customHeight="1" x14ac:dyDescent="0.35">
      <c r="B51" s="213"/>
      <c r="C51" s="213"/>
      <c r="D51" s="213"/>
      <c r="E51" s="213"/>
      <c r="F51" s="213"/>
      <c r="G51" s="213"/>
      <c r="H51" s="213"/>
      <c r="I51" s="213"/>
      <c r="J51" s="213"/>
      <c r="K51" s="213"/>
      <c r="L51" s="213"/>
      <c r="M51" s="213"/>
      <c r="N51" s="213"/>
      <c r="O51" s="213"/>
      <c r="P51" s="213"/>
      <c r="Q51" s="213"/>
    </row>
    <row r="52" spans="1:17" x14ac:dyDescent="0.35">
      <c r="B52" s="1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</row>
    <row r="53" spans="1:17" x14ac:dyDescent="0.35"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</row>
    <row r="55" spans="1:17" x14ac:dyDescent="0.35">
      <c r="A55" s="13"/>
    </row>
  </sheetData>
  <mergeCells count="49">
    <mergeCell ref="B46:Q51"/>
    <mergeCell ref="C2:R2"/>
    <mergeCell ref="A4:O4"/>
    <mergeCell ref="C7:R9"/>
    <mergeCell ref="J10:Q10"/>
    <mergeCell ref="B11:C11"/>
    <mergeCell ref="F11:I11"/>
    <mergeCell ref="J11:L11"/>
    <mergeCell ref="M11:P11"/>
    <mergeCell ref="F12:I12"/>
    <mergeCell ref="J12:L12"/>
    <mergeCell ref="M12:P12"/>
    <mergeCell ref="F13:I13"/>
    <mergeCell ref="J13:L13"/>
    <mergeCell ref="M13:P13"/>
    <mergeCell ref="F14:I14"/>
    <mergeCell ref="J14:L14"/>
    <mergeCell ref="M14:P14"/>
    <mergeCell ref="F15:I15"/>
    <mergeCell ref="J15:L15"/>
    <mergeCell ref="M15:P15"/>
    <mergeCell ref="F16:I16"/>
    <mergeCell ref="J16:L16"/>
    <mergeCell ref="M16:P16"/>
    <mergeCell ref="F17:I17"/>
    <mergeCell ref="J17:L17"/>
    <mergeCell ref="M17:P17"/>
    <mergeCell ref="F18:I18"/>
    <mergeCell ref="J18:L18"/>
    <mergeCell ref="M18:P18"/>
    <mergeCell ref="F19:I19"/>
    <mergeCell ref="J19:L19"/>
    <mergeCell ref="M19:P19"/>
    <mergeCell ref="F20:I20"/>
    <mergeCell ref="J20:L20"/>
    <mergeCell ref="M20:P20"/>
    <mergeCell ref="F21:I21"/>
    <mergeCell ref="J21:L21"/>
    <mergeCell ref="M21:P21"/>
    <mergeCell ref="B24:C24"/>
    <mergeCell ref="F24:I24"/>
    <mergeCell ref="J24:L24"/>
    <mergeCell ref="M24:P24"/>
    <mergeCell ref="F22:I22"/>
    <mergeCell ref="J22:L22"/>
    <mergeCell ref="M22:P22"/>
    <mergeCell ref="F23:I23"/>
    <mergeCell ref="J23:L23"/>
    <mergeCell ref="M23:P23"/>
  </mergeCells>
  <conditionalFormatting sqref="Q12:Q23">
    <cfRule type="iconSet" priority="2">
      <iconSet showValue="0">
        <cfvo type="percent" val="0"/>
        <cfvo type="num" val="0.85"/>
        <cfvo type="num" val="1"/>
      </iconSet>
    </cfRule>
  </conditionalFormatting>
  <conditionalFormatting sqref="Q24">
    <cfRule type="iconSet" priority="1">
      <iconSet showValue="0">
        <cfvo type="percent" val="0"/>
        <cfvo type="num" val="0.85"/>
        <cfvo type="num" val="1"/>
      </iconSet>
    </cfRule>
  </conditionalFormatting>
  <printOptions horizontalCentered="1"/>
  <pageMargins left="0.19685039370078741" right="0.19685039370078741" top="0.19685039370078741" bottom="0.19685039370078741" header="0" footer="0"/>
  <pageSetup paperSize="9" scale="96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55"/>
  <sheetViews>
    <sheetView topLeftCell="A28" workbookViewId="0">
      <selection activeCell="R14" sqref="R14"/>
    </sheetView>
  </sheetViews>
  <sheetFormatPr defaultColWidth="8.81640625" defaultRowHeight="14.5" x14ac:dyDescent="0.35"/>
  <cols>
    <col min="1" max="1" width="9.453125" style="5" customWidth="1"/>
    <col min="2" max="2" width="3" style="5" customWidth="1"/>
    <col min="3" max="3" width="7.1796875" style="5" customWidth="1"/>
    <col min="4" max="5" width="0.81640625" style="5" customWidth="1"/>
    <col min="6" max="6" width="11.54296875" style="5" customWidth="1"/>
    <col min="7" max="8" width="1.7265625" style="5" customWidth="1"/>
    <col min="9" max="9" width="3.1796875" style="5" customWidth="1"/>
    <col min="10" max="10" width="14.26953125" style="5" customWidth="1"/>
    <col min="11" max="11" width="2.26953125" style="5" customWidth="1"/>
    <col min="12" max="12" width="2" style="5" customWidth="1"/>
    <col min="13" max="13" width="9.54296875" style="5" customWidth="1"/>
    <col min="14" max="14" width="2.54296875" style="5" customWidth="1"/>
    <col min="15" max="15" width="2.7265625" style="5" customWidth="1"/>
    <col min="16" max="16" width="3.7265625" style="5" customWidth="1"/>
    <col min="17" max="17" width="3" style="5" customWidth="1"/>
    <col min="18" max="18" width="9.7265625" style="5" customWidth="1"/>
    <col min="19" max="16384" width="8.81640625" style="5"/>
  </cols>
  <sheetData>
    <row r="1" spans="1:18" ht="15" customHeight="1" x14ac:dyDescent="0.35"/>
    <row r="2" spans="1:18" ht="15.75" customHeight="1" x14ac:dyDescent="0.35">
      <c r="C2" s="211" t="s">
        <v>15</v>
      </c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</row>
    <row r="3" spans="1:18" ht="15.75" customHeight="1" x14ac:dyDescent="0.3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8" ht="22.15" customHeight="1" x14ac:dyDescent="0.35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</row>
    <row r="5" spans="1:18" ht="14.5" customHeight="1" x14ac:dyDescent="0.35"/>
    <row r="6" spans="1:18" ht="15.65" customHeight="1" x14ac:dyDescent="0.35">
      <c r="C6" s="42" t="s">
        <v>104</v>
      </c>
      <c r="D6" s="18"/>
      <c r="E6" s="18"/>
    </row>
    <row r="7" spans="1:18" ht="15" customHeight="1" x14ac:dyDescent="0.35">
      <c r="C7" s="218" t="s">
        <v>103</v>
      </c>
      <c r="D7" s="218"/>
      <c r="E7" s="218"/>
      <c r="F7" s="218"/>
      <c r="G7" s="218"/>
      <c r="H7" s="218"/>
      <c r="I7" s="218"/>
      <c r="J7" s="218"/>
      <c r="K7" s="218"/>
      <c r="L7" s="218"/>
      <c r="M7" s="218"/>
      <c r="N7" s="218"/>
      <c r="O7" s="218"/>
      <c r="P7" s="218"/>
      <c r="Q7" s="218"/>
      <c r="R7" s="218"/>
    </row>
    <row r="8" spans="1:18" ht="15" customHeight="1" x14ac:dyDescent="0.35">
      <c r="C8" s="218"/>
      <c r="D8" s="218"/>
      <c r="E8" s="218"/>
      <c r="F8" s="218"/>
      <c r="G8" s="218"/>
      <c r="H8" s="218"/>
      <c r="I8" s="218"/>
      <c r="J8" s="218"/>
      <c r="K8" s="218"/>
      <c r="L8" s="218"/>
      <c r="M8" s="218"/>
      <c r="N8" s="218"/>
      <c r="O8" s="218"/>
      <c r="P8" s="218"/>
      <c r="Q8" s="218"/>
      <c r="R8" s="218"/>
    </row>
    <row r="9" spans="1:18" ht="17.149999999999999" customHeight="1" x14ac:dyDescent="0.35">
      <c r="C9" s="218"/>
      <c r="D9" s="218"/>
      <c r="E9" s="218"/>
      <c r="F9" s="218"/>
      <c r="G9" s="218"/>
      <c r="H9" s="218"/>
      <c r="I9" s="218"/>
      <c r="J9" s="218"/>
      <c r="K9" s="218"/>
      <c r="L9" s="218"/>
      <c r="M9" s="218"/>
      <c r="N9" s="218"/>
      <c r="O9" s="218"/>
      <c r="P9" s="218"/>
      <c r="Q9" s="218"/>
      <c r="R9" s="218"/>
    </row>
    <row r="10" spans="1:18" ht="14.5" customHeight="1" x14ac:dyDescent="0.35">
      <c r="B10" s="43" t="s">
        <v>20</v>
      </c>
      <c r="J10" s="193" t="s">
        <v>123</v>
      </c>
      <c r="K10" s="193"/>
      <c r="L10" s="193"/>
      <c r="M10" s="193"/>
      <c r="N10" s="193"/>
      <c r="O10" s="193"/>
      <c r="P10" s="193"/>
      <c r="Q10" s="193"/>
    </row>
    <row r="11" spans="1:18" ht="27.65" customHeight="1" x14ac:dyDescent="0.35">
      <c r="B11" s="194" t="s">
        <v>14</v>
      </c>
      <c r="C11" s="194"/>
      <c r="D11" s="2"/>
      <c r="E11" s="2"/>
      <c r="F11" s="195" t="s">
        <v>43</v>
      </c>
      <c r="G11" s="195"/>
      <c r="H11" s="195"/>
      <c r="I11" s="195"/>
      <c r="J11" s="195" t="s">
        <v>57</v>
      </c>
      <c r="K11" s="195"/>
      <c r="L11" s="195"/>
      <c r="M11" s="195" t="s">
        <v>56</v>
      </c>
      <c r="N11" s="195"/>
      <c r="O11" s="195"/>
      <c r="P11" s="195"/>
      <c r="Q11" s="89">
        <v>2</v>
      </c>
    </row>
    <row r="12" spans="1:18" ht="13.15" customHeight="1" x14ac:dyDescent="0.35">
      <c r="B12" s="7" t="s">
        <v>13</v>
      </c>
      <c r="C12" s="7"/>
      <c r="D12" s="7"/>
      <c r="E12" s="7"/>
      <c r="F12" s="214">
        <f>'Meta 5-1ºG'!F12:I12+'Meta 5-2ºG'!F12:I12</f>
        <v>32672</v>
      </c>
      <c r="G12" s="214"/>
      <c r="H12" s="214"/>
      <c r="I12" s="214"/>
      <c r="J12" s="215">
        <f>'[4]2023'!$P2</f>
        <v>0.95247308136540976</v>
      </c>
      <c r="K12" s="215"/>
      <c r="L12" s="215"/>
      <c r="M12" s="216">
        <f>49.02%/J12</f>
        <v>0.51466021412098906</v>
      </c>
      <c r="N12" s="216"/>
      <c r="O12" s="216"/>
      <c r="P12" s="216"/>
      <c r="Q12" s="84">
        <f t="shared" ref="Q12:Q23" si="0">M12</f>
        <v>0.51466021412098906</v>
      </c>
      <c r="R12" s="8"/>
    </row>
    <row r="13" spans="1:18" ht="13.15" customHeight="1" x14ac:dyDescent="0.35">
      <c r="B13" s="3" t="s">
        <v>12</v>
      </c>
      <c r="C13" s="3"/>
      <c r="D13" s="3"/>
      <c r="E13" s="3"/>
      <c r="F13" s="214">
        <f>'Meta 5-1ºG'!F13:I13+'Meta 5-2ºG'!F13:I13</f>
        <v>63647</v>
      </c>
      <c r="G13" s="214"/>
      <c r="H13" s="214"/>
      <c r="I13" s="214"/>
      <c r="J13" s="215">
        <f>'[4]2023'!$P3</f>
        <v>0.87092706472608572</v>
      </c>
      <c r="K13" s="215"/>
      <c r="L13" s="215"/>
      <c r="M13" s="216">
        <f t="shared" ref="M13:M14" si="1">49.02%/J13</f>
        <v>0.56284850919654483</v>
      </c>
      <c r="N13" s="216"/>
      <c r="O13" s="216"/>
      <c r="P13" s="216"/>
      <c r="Q13" s="84">
        <f t="shared" si="0"/>
        <v>0.56284850919654483</v>
      </c>
      <c r="R13" s="8"/>
    </row>
    <row r="14" spans="1:18" ht="13.15" customHeight="1" x14ac:dyDescent="0.35">
      <c r="B14" s="7" t="s">
        <v>11</v>
      </c>
      <c r="C14" s="7"/>
      <c r="D14" s="7"/>
      <c r="E14" s="7"/>
      <c r="F14" s="214">
        <f>'Meta 5-1ºG'!F14:I14+'Meta 5-2ºG'!F14:I14</f>
        <v>81776</v>
      </c>
      <c r="G14" s="214"/>
      <c r="H14" s="214"/>
      <c r="I14" s="214"/>
      <c r="J14" s="215">
        <f>'[4]2023'!$P4</f>
        <v>0.78455998074171029</v>
      </c>
      <c r="K14" s="215"/>
      <c r="L14" s="215"/>
      <c r="M14" s="216">
        <f t="shared" si="1"/>
        <v>0.62480882537058913</v>
      </c>
      <c r="N14" s="216"/>
      <c r="O14" s="216"/>
      <c r="P14" s="216"/>
      <c r="Q14" s="84">
        <f t="shared" si="0"/>
        <v>0.62480882537058913</v>
      </c>
      <c r="R14" s="8"/>
    </row>
    <row r="15" spans="1:18" ht="13.15" customHeight="1" x14ac:dyDescent="0.35">
      <c r="A15" s="7"/>
      <c r="B15" s="3" t="s">
        <v>10</v>
      </c>
      <c r="C15" s="3"/>
      <c r="D15" s="3"/>
      <c r="E15" s="3"/>
      <c r="F15" s="214">
        <f>'Meta 5-1ºG'!F15:I15+'Meta 5-2ºG'!F15:I15</f>
        <v>62451</v>
      </c>
      <c r="G15" s="214"/>
      <c r="H15" s="214"/>
      <c r="I15" s="214"/>
      <c r="J15" s="215">
        <f>'[4]2023'!$P5</f>
        <v>0.72976944361125251</v>
      </c>
      <c r="K15" s="215"/>
      <c r="L15" s="215"/>
      <c r="M15" s="216">
        <f t="shared" ref="M15" si="2">49.02%/J15</f>
        <v>0.67171899877617935</v>
      </c>
      <c r="N15" s="216"/>
      <c r="O15" s="216"/>
      <c r="P15" s="216"/>
      <c r="Q15" s="84">
        <f t="shared" si="0"/>
        <v>0.67171899877617935</v>
      </c>
      <c r="R15" s="8"/>
    </row>
    <row r="16" spans="1:18" ht="13.15" customHeight="1" x14ac:dyDescent="0.35">
      <c r="A16" s="7"/>
      <c r="B16" s="7" t="s">
        <v>9</v>
      </c>
      <c r="C16" s="7"/>
      <c r="D16" s="7"/>
      <c r="E16" s="7"/>
      <c r="F16" s="214">
        <f>'Meta 5-1ºG'!F16:I16+'Meta 5-2ºG'!F16:I16</f>
        <v>98720</v>
      </c>
      <c r="G16" s="214"/>
      <c r="H16" s="214"/>
      <c r="I16" s="214"/>
      <c r="J16" s="215">
        <f>'[4]2023'!$P6</f>
        <v>0.65670439620262644</v>
      </c>
      <c r="K16" s="215"/>
      <c r="L16" s="215"/>
      <c r="M16" s="216">
        <f t="shared" ref="M16" si="3">49.02%/J16</f>
        <v>0.74645457352587696</v>
      </c>
      <c r="N16" s="216"/>
      <c r="O16" s="216"/>
      <c r="P16" s="216"/>
      <c r="Q16" s="84">
        <f t="shared" si="0"/>
        <v>0.74645457352587696</v>
      </c>
      <c r="R16" s="8"/>
    </row>
    <row r="17" spans="1:23" ht="13.15" customHeight="1" x14ac:dyDescent="0.35">
      <c r="A17" s="7"/>
      <c r="B17" s="3" t="s">
        <v>8</v>
      </c>
      <c r="C17" s="3"/>
      <c r="D17" s="3"/>
      <c r="E17" s="3"/>
      <c r="F17" s="214">
        <f>'Meta 5-1ºG'!F17:I17+'Meta 5-2ºG'!F17:I17</f>
        <v>115479</v>
      </c>
      <c r="G17" s="214"/>
      <c r="H17" s="214"/>
      <c r="I17" s="214"/>
      <c r="J17" s="215">
        <f>'[4]2023'!$P7</f>
        <v>0.58537721742428661</v>
      </c>
      <c r="K17" s="215"/>
      <c r="L17" s="215"/>
      <c r="M17" s="216">
        <f t="shared" ref="M17" si="4">49.02%/J17</f>
        <v>0.83740874330047377</v>
      </c>
      <c r="N17" s="216"/>
      <c r="O17" s="216"/>
      <c r="P17" s="216"/>
      <c r="Q17" s="84">
        <f t="shared" si="0"/>
        <v>0.83740874330047377</v>
      </c>
    </row>
    <row r="18" spans="1:23" ht="13.15" customHeight="1" x14ac:dyDescent="0.35">
      <c r="A18" s="7"/>
      <c r="B18" s="7" t="s">
        <v>7</v>
      </c>
      <c r="C18" s="7"/>
      <c r="D18" s="7"/>
      <c r="E18" s="7"/>
      <c r="F18" s="214">
        <f>'Meta 5-1ºG'!F18:I18+'Meta 5-2ºG'!F18:I18</f>
        <v>95528</v>
      </c>
      <c r="G18" s="214"/>
      <c r="H18" s="214"/>
      <c r="I18" s="214"/>
      <c r="J18" s="215">
        <f>'[4]2023'!$P8</f>
        <v>0.54098857044665516</v>
      </c>
      <c r="K18" s="215"/>
      <c r="L18" s="215"/>
      <c r="M18" s="216">
        <f t="shared" ref="M18" si="5">49.02%/J18</f>
        <v>0.90611895847499568</v>
      </c>
      <c r="N18" s="216"/>
      <c r="O18" s="216"/>
      <c r="P18" s="216"/>
      <c r="Q18" s="84">
        <f t="shared" si="0"/>
        <v>0.90611895847499568</v>
      </c>
    </row>
    <row r="19" spans="1:23" ht="13.15" customHeight="1" x14ac:dyDescent="0.35">
      <c r="B19" s="3" t="s">
        <v>6</v>
      </c>
      <c r="C19" s="3"/>
      <c r="D19" s="3"/>
      <c r="E19" s="3"/>
      <c r="F19" s="214">
        <f>'Meta 5-1ºG'!F19:I19+'Meta 5-2ºG'!F19:I19</f>
        <v>104506</v>
      </c>
      <c r="G19" s="214"/>
      <c r="H19" s="214"/>
      <c r="I19" s="214"/>
      <c r="J19" s="215">
        <f>'[4]2023'!$P9</f>
        <v>0.46890203248009943</v>
      </c>
      <c r="K19" s="215"/>
      <c r="L19" s="215"/>
      <c r="M19" s="216">
        <f t="shared" ref="M19" si="6">49.02%/J19</f>
        <v>1.0454209324008519</v>
      </c>
      <c r="N19" s="216"/>
      <c r="O19" s="216"/>
      <c r="P19" s="216"/>
      <c r="Q19" s="84">
        <f t="shared" si="0"/>
        <v>1.0454209324008519</v>
      </c>
    </row>
    <row r="20" spans="1:23" ht="13.15" customHeight="1" x14ac:dyDescent="0.35">
      <c r="B20" s="7" t="s">
        <v>5</v>
      </c>
      <c r="C20" s="7"/>
      <c r="D20" s="7"/>
      <c r="E20" s="7"/>
      <c r="F20" s="214">
        <f>'Meta 5-1ºG'!F20:I20+'Meta 5-2ºG'!F20:I20</f>
        <v>90105</v>
      </c>
      <c r="G20" s="214"/>
      <c r="H20" s="214"/>
      <c r="I20" s="214"/>
      <c r="J20" s="215">
        <f>'[4]2023'!$P10</f>
        <v>0.46991645436301788</v>
      </c>
      <c r="K20" s="215"/>
      <c r="L20" s="215"/>
      <c r="M20" s="216">
        <f t="shared" ref="M20" si="7">49.02%/J20</f>
        <v>1.0431641527949409</v>
      </c>
      <c r="N20" s="216"/>
      <c r="O20" s="216"/>
      <c r="P20" s="216"/>
      <c r="Q20" s="84">
        <f t="shared" si="0"/>
        <v>1.0431641527949409</v>
      </c>
    </row>
    <row r="21" spans="1:23" ht="13.15" customHeight="1" x14ac:dyDescent="0.35">
      <c r="B21" s="3" t="s">
        <v>4</v>
      </c>
      <c r="C21" s="3"/>
      <c r="D21" s="3"/>
      <c r="E21" s="3"/>
      <c r="F21" s="214">
        <f>'Meta 5-1ºG'!F21:I21+'Meta 5-2ºG'!F21:I21</f>
        <v>88051</v>
      </c>
      <c r="G21" s="214"/>
      <c r="H21" s="214"/>
      <c r="I21" s="214"/>
      <c r="J21" s="215">
        <f>'[4]2023'!$P11</f>
        <v>0.4437721999290804</v>
      </c>
      <c r="K21" s="215"/>
      <c r="L21" s="215"/>
      <c r="M21" s="216">
        <f t="shared" ref="M21" si="8">49.02%/J21</f>
        <v>1.1046207943587707</v>
      </c>
      <c r="N21" s="216"/>
      <c r="O21" s="216"/>
      <c r="P21" s="216"/>
      <c r="Q21" s="84">
        <f t="shared" si="0"/>
        <v>1.1046207943587707</v>
      </c>
      <c r="W21" s="161" t="s">
        <v>40</v>
      </c>
    </row>
    <row r="22" spans="1:23" ht="13.15" customHeight="1" x14ac:dyDescent="0.35">
      <c r="B22" s="7" t="s">
        <v>3</v>
      </c>
      <c r="C22" s="7"/>
      <c r="D22" s="7"/>
      <c r="E22" s="7"/>
      <c r="F22" s="214">
        <f>'Meta 5-1ºG'!F22:I22+'Meta 5-2ºG'!F22:I22</f>
        <v>79134</v>
      </c>
      <c r="G22" s="214"/>
      <c r="H22" s="214"/>
      <c r="I22" s="214"/>
      <c r="J22" s="215">
        <f>'[4]2023'!$P12</f>
        <v>0.4213813854964229</v>
      </c>
      <c r="K22" s="215"/>
      <c r="L22" s="215"/>
      <c r="M22" s="216">
        <f t="shared" ref="M22" si="9">49.02%/J22</f>
        <v>1.1633166933145445</v>
      </c>
      <c r="N22" s="216"/>
      <c r="O22" s="216"/>
      <c r="P22" s="216"/>
      <c r="Q22" s="84">
        <f t="shared" si="0"/>
        <v>1.1633166933145445</v>
      </c>
    </row>
    <row r="23" spans="1:23" ht="13.15" customHeight="1" x14ac:dyDescent="0.35">
      <c r="B23" s="3" t="s">
        <v>2</v>
      </c>
      <c r="C23" s="3"/>
      <c r="D23" s="3"/>
      <c r="E23" s="3"/>
      <c r="F23" s="214">
        <f>'Meta 5-1ºG'!F23:I23+'Meta 5-2ºG'!F23:I23</f>
        <v>57717</v>
      </c>
      <c r="G23" s="214"/>
      <c r="H23" s="214"/>
      <c r="I23" s="214"/>
      <c r="J23" s="215">
        <f>'[4]2023'!$P13</f>
        <v>0.38525308756625043</v>
      </c>
      <c r="K23" s="215"/>
      <c r="L23" s="215"/>
      <c r="M23" s="216">
        <f t="shared" ref="M23" si="10">49.02%/J23</f>
        <v>1.2724103084980527</v>
      </c>
      <c r="N23" s="216"/>
      <c r="O23" s="216"/>
      <c r="P23" s="216"/>
      <c r="Q23" s="84">
        <f t="shared" si="0"/>
        <v>1.2724103084980527</v>
      </c>
    </row>
    <row r="24" spans="1:23" ht="14.5" customHeight="1" x14ac:dyDescent="0.35">
      <c r="B24" s="194" t="s">
        <v>1</v>
      </c>
      <c r="C24" s="194"/>
      <c r="D24" s="2"/>
      <c r="E24" s="2"/>
      <c r="F24" s="199">
        <f>SUM(F12:I23)</f>
        <v>969786</v>
      </c>
      <c r="G24" s="199"/>
      <c r="H24" s="199"/>
      <c r="I24" s="199"/>
      <c r="J24" s="217">
        <v>0.38525308756625043</v>
      </c>
      <c r="K24" s="217"/>
      <c r="L24" s="217"/>
      <c r="M24" s="200">
        <v>1.2724103084980527</v>
      </c>
      <c r="N24" s="200"/>
      <c r="O24" s="200"/>
      <c r="P24" s="200"/>
      <c r="Q24" s="87">
        <f>M24</f>
        <v>1.2724103084980527</v>
      </c>
    </row>
    <row r="25" spans="1:23" ht="13.15" customHeight="1" x14ac:dyDescent="0.35">
      <c r="B25" s="20" t="s">
        <v>58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</row>
    <row r="26" spans="1:23" ht="13.15" customHeight="1" x14ac:dyDescent="0.35">
      <c r="B26" s="9" t="s">
        <v>45</v>
      </c>
      <c r="C26" s="9"/>
      <c r="D26" s="9"/>
      <c r="E26" s="9"/>
      <c r="F26" s="9"/>
      <c r="G26" s="9" t="s">
        <v>64</v>
      </c>
      <c r="I26" s="9"/>
      <c r="J26" s="9"/>
      <c r="K26" s="9" t="s">
        <v>55</v>
      </c>
      <c r="O26" s="9" t="s">
        <v>47</v>
      </c>
    </row>
    <row r="27" spans="1:23" ht="13.15" customHeight="1" x14ac:dyDescent="0.35">
      <c r="B27" s="9"/>
      <c r="C27" s="9"/>
      <c r="D27" s="9"/>
      <c r="E27" s="9"/>
      <c r="G27" s="9"/>
      <c r="H27" s="9"/>
      <c r="L27" s="9"/>
    </row>
    <row r="28" spans="1:23" ht="13.15" customHeight="1" x14ac:dyDescent="0.35">
      <c r="B28" s="9"/>
      <c r="C28" s="9"/>
      <c r="D28" s="9"/>
      <c r="E28" s="9"/>
      <c r="G28" s="9"/>
      <c r="H28" s="9"/>
      <c r="I28" s="9"/>
      <c r="J28" s="9"/>
      <c r="K28" s="9"/>
      <c r="L28" s="9"/>
      <c r="M28" s="9"/>
      <c r="N28" s="9"/>
      <c r="P28" s="10"/>
    </row>
    <row r="29" spans="1:23" ht="13.15" customHeight="1" x14ac:dyDescent="0.35">
      <c r="B29" s="9"/>
      <c r="C29" s="9"/>
      <c r="D29" s="9"/>
      <c r="E29" s="9"/>
      <c r="I29" s="9"/>
      <c r="J29" s="9"/>
      <c r="K29" s="9"/>
      <c r="L29" s="9"/>
      <c r="M29" s="9"/>
      <c r="N29" s="9"/>
      <c r="P29" s="10"/>
    </row>
    <row r="30" spans="1:23" ht="14.5" customHeight="1" x14ac:dyDescent="0.35">
      <c r="P30" s="10"/>
    </row>
    <row r="31" spans="1:23" ht="14.5" customHeight="1" x14ac:dyDescent="0.35"/>
    <row r="32" spans="1:23" ht="14.5" customHeight="1" x14ac:dyDescent="0.35"/>
    <row r="33" spans="2:20" ht="14.5" customHeight="1" x14ac:dyDescent="0.35"/>
    <row r="34" spans="2:20" ht="14.5" customHeight="1" x14ac:dyDescent="0.35"/>
    <row r="35" spans="2:20" ht="14.5" customHeight="1" x14ac:dyDescent="0.35"/>
    <row r="36" spans="2:20" ht="14.5" customHeight="1" x14ac:dyDescent="0.35"/>
    <row r="37" spans="2:20" ht="14.5" customHeight="1" x14ac:dyDescent="0.35"/>
    <row r="38" spans="2:20" ht="14.5" customHeight="1" x14ac:dyDescent="0.35"/>
    <row r="39" spans="2:20" ht="14.5" customHeight="1" x14ac:dyDescent="0.35"/>
    <row r="46" spans="2:20" ht="15" customHeight="1" x14ac:dyDescent="0.35">
      <c r="B46" s="219" t="s">
        <v>134</v>
      </c>
      <c r="C46" s="219"/>
      <c r="D46" s="219"/>
      <c r="E46" s="219"/>
      <c r="F46" s="219"/>
      <c r="G46" s="219"/>
      <c r="H46" s="219"/>
      <c r="I46" s="219"/>
      <c r="J46" s="219"/>
      <c r="K46" s="219"/>
      <c r="L46" s="219"/>
      <c r="M46" s="219"/>
      <c r="N46" s="219"/>
      <c r="O46" s="219"/>
      <c r="P46" s="219"/>
      <c r="Q46" s="219"/>
    </row>
    <row r="47" spans="2:20" ht="14.5" customHeight="1" x14ac:dyDescent="0.35">
      <c r="B47" s="219"/>
      <c r="C47" s="219"/>
      <c r="D47" s="219"/>
      <c r="E47" s="219"/>
      <c r="F47" s="219"/>
      <c r="G47" s="219"/>
      <c r="H47" s="219"/>
      <c r="I47" s="219"/>
      <c r="J47" s="219"/>
      <c r="K47" s="219"/>
      <c r="L47" s="219"/>
      <c r="M47" s="219"/>
      <c r="N47" s="219"/>
      <c r="O47" s="219"/>
      <c r="P47" s="219"/>
      <c r="Q47" s="219"/>
    </row>
    <row r="48" spans="2:20" ht="14.5" customHeight="1" x14ac:dyDescent="0.35">
      <c r="B48" s="219"/>
      <c r="C48" s="219"/>
      <c r="D48" s="219"/>
      <c r="E48" s="219"/>
      <c r="F48" s="219"/>
      <c r="G48" s="219"/>
      <c r="H48" s="219"/>
      <c r="I48" s="219"/>
      <c r="J48" s="219"/>
      <c r="K48" s="219"/>
      <c r="L48" s="219"/>
      <c r="M48" s="219"/>
      <c r="N48" s="219"/>
      <c r="O48" s="219"/>
      <c r="P48" s="219"/>
      <c r="Q48" s="219"/>
      <c r="T48" s="114"/>
    </row>
    <row r="49" spans="1:17" x14ac:dyDescent="0.35">
      <c r="B49" s="219"/>
      <c r="C49" s="219"/>
      <c r="D49" s="219"/>
      <c r="E49" s="219"/>
      <c r="F49" s="219"/>
      <c r="G49" s="219"/>
      <c r="H49" s="219"/>
      <c r="I49" s="219"/>
      <c r="J49" s="219"/>
      <c r="K49" s="219"/>
      <c r="L49" s="219"/>
      <c r="M49" s="219"/>
      <c r="N49" s="219"/>
      <c r="O49" s="219"/>
      <c r="P49" s="219"/>
      <c r="Q49" s="219"/>
    </row>
    <row r="50" spans="1:17" x14ac:dyDescent="0.35">
      <c r="B50" s="219"/>
      <c r="C50" s="219"/>
      <c r="D50" s="219"/>
      <c r="E50" s="219"/>
      <c r="F50" s="219"/>
      <c r="G50" s="219"/>
      <c r="H50" s="219"/>
      <c r="I50" s="219"/>
      <c r="J50" s="219"/>
      <c r="K50" s="219"/>
      <c r="L50" s="219"/>
      <c r="M50" s="219"/>
      <c r="N50" s="219"/>
      <c r="O50" s="219"/>
      <c r="P50" s="219"/>
      <c r="Q50" s="219"/>
    </row>
    <row r="51" spans="1:17" x14ac:dyDescent="0.35">
      <c r="B51" s="219"/>
      <c r="C51" s="219"/>
      <c r="D51" s="219"/>
      <c r="E51" s="219"/>
      <c r="F51" s="219"/>
      <c r="G51" s="219"/>
      <c r="H51" s="219"/>
      <c r="I51" s="219"/>
      <c r="J51" s="219"/>
      <c r="K51" s="219"/>
      <c r="L51" s="219"/>
      <c r="M51" s="219"/>
      <c r="N51" s="219"/>
      <c r="O51" s="219"/>
      <c r="P51" s="219"/>
      <c r="Q51" s="219"/>
    </row>
    <row r="52" spans="1:17" x14ac:dyDescent="0.35">
      <c r="B52" s="1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</row>
    <row r="53" spans="1:17" x14ac:dyDescent="0.35"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</row>
    <row r="55" spans="1:17" x14ac:dyDescent="0.35">
      <c r="A55" s="13"/>
    </row>
  </sheetData>
  <mergeCells count="49">
    <mergeCell ref="F12:I12"/>
    <mergeCell ref="J12:L12"/>
    <mergeCell ref="M12:P12"/>
    <mergeCell ref="F13:I13"/>
    <mergeCell ref="J13:L13"/>
    <mergeCell ref="M13:P13"/>
    <mergeCell ref="C2:R2"/>
    <mergeCell ref="A4:O4"/>
    <mergeCell ref="C7:R9"/>
    <mergeCell ref="J10:Q10"/>
    <mergeCell ref="B11:C11"/>
    <mergeCell ref="F11:I11"/>
    <mergeCell ref="J11:L11"/>
    <mergeCell ref="M11:P11"/>
    <mergeCell ref="J14:L14"/>
    <mergeCell ref="M14:P14"/>
    <mergeCell ref="F15:I15"/>
    <mergeCell ref="J15:L15"/>
    <mergeCell ref="M15:P15"/>
    <mergeCell ref="F14:I14"/>
    <mergeCell ref="F16:I16"/>
    <mergeCell ref="J16:L16"/>
    <mergeCell ref="M16:P16"/>
    <mergeCell ref="F17:I17"/>
    <mergeCell ref="J17:L17"/>
    <mergeCell ref="M17:P17"/>
    <mergeCell ref="F18:I18"/>
    <mergeCell ref="J18:L18"/>
    <mergeCell ref="M18:P18"/>
    <mergeCell ref="F19:I19"/>
    <mergeCell ref="J19:L19"/>
    <mergeCell ref="M19:P19"/>
    <mergeCell ref="F20:I20"/>
    <mergeCell ref="J20:L20"/>
    <mergeCell ref="M20:P20"/>
    <mergeCell ref="F21:I21"/>
    <mergeCell ref="J21:L21"/>
    <mergeCell ref="M21:P21"/>
    <mergeCell ref="F22:I22"/>
    <mergeCell ref="J22:L22"/>
    <mergeCell ref="M22:P22"/>
    <mergeCell ref="F23:I23"/>
    <mergeCell ref="J23:L23"/>
    <mergeCell ref="M23:P23"/>
    <mergeCell ref="B24:C24"/>
    <mergeCell ref="F24:I24"/>
    <mergeCell ref="J24:L24"/>
    <mergeCell ref="M24:P24"/>
    <mergeCell ref="B46:Q51"/>
  </mergeCells>
  <conditionalFormatting sqref="Q12:Q23">
    <cfRule type="iconSet" priority="2">
      <iconSet showValue="0">
        <cfvo type="percent" val="0"/>
        <cfvo type="num" val="0.85"/>
        <cfvo type="num" val="1"/>
      </iconSet>
    </cfRule>
  </conditionalFormatting>
  <conditionalFormatting sqref="Q24">
    <cfRule type="iconSet" priority="1">
      <iconSet showValue="0">
        <cfvo type="percent" val="0"/>
        <cfvo type="num" val="0.85"/>
        <cfvo type="num" val="1"/>
      </iconSet>
    </cfRule>
  </conditionalFormatting>
  <printOptions horizontalCentered="1"/>
  <pageMargins left="0.19685039370078741" right="0.19685039370078741" top="0.19685039370078741" bottom="0.19685039370078741" header="0" footer="0"/>
  <pageSetup paperSize="9" scale="96" orientation="portrait" r:id="rId1"/>
  <ignoredErrors>
    <ignoredError sqref="F12:I12" formulaRange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H54"/>
  <sheetViews>
    <sheetView workbookViewId="0">
      <selection activeCell="V31" sqref="V31"/>
    </sheetView>
  </sheetViews>
  <sheetFormatPr defaultColWidth="8.81640625" defaultRowHeight="14.5" x14ac:dyDescent="0.35"/>
  <cols>
    <col min="1" max="1" width="2.81640625" style="5" customWidth="1"/>
    <col min="2" max="2" width="3" style="5" customWidth="1"/>
    <col min="3" max="3" width="7.1796875" style="5" customWidth="1"/>
    <col min="4" max="5" width="1.453125" style="5" customWidth="1"/>
    <col min="6" max="6" width="11.453125" style="5" customWidth="1"/>
    <col min="7" max="8" width="4.81640625" style="5" customWidth="1"/>
    <col min="9" max="9" width="5.26953125" style="5" customWidth="1"/>
    <col min="10" max="10" width="6.7265625" style="5" customWidth="1"/>
    <col min="11" max="11" width="2.26953125" style="5" customWidth="1"/>
    <col min="12" max="12" width="2" style="5" customWidth="1"/>
    <col min="13" max="13" width="10.26953125" style="5" customWidth="1"/>
    <col min="14" max="14" width="2.54296875" style="5" customWidth="1"/>
    <col min="15" max="15" width="2.7265625" style="5" customWidth="1"/>
    <col min="16" max="16" width="3.7265625" style="5" customWidth="1"/>
    <col min="17" max="17" width="3" style="5" customWidth="1"/>
    <col min="18" max="18" width="3.26953125" style="5" customWidth="1"/>
    <col min="19" max="21" width="8.81640625" style="5"/>
    <col min="22" max="22" width="11" style="5" bestFit="1" customWidth="1"/>
    <col min="23" max="23" width="22.81640625" style="5" bestFit="1" customWidth="1"/>
    <col min="24" max="24" width="11.26953125" style="5" bestFit="1" customWidth="1"/>
    <col min="25" max="25" width="9.453125" style="5" bestFit="1" customWidth="1"/>
    <col min="26" max="26" width="30" style="5" bestFit="1" customWidth="1"/>
    <col min="27" max="16384" width="8.81640625" style="5"/>
  </cols>
  <sheetData>
    <row r="1" spans="1:33" ht="15" customHeight="1" x14ac:dyDescent="0.35"/>
    <row r="2" spans="1:33" ht="15.75" customHeight="1" x14ac:dyDescent="0.35">
      <c r="C2" s="211" t="s">
        <v>15</v>
      </c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</row>
    <row r="3" spans="1:33" ht="15.75" customHeight="1" x14ac:dyDescent="0.3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33" ht="22.15" customHeight="1" x14ac:dyDescent="0.35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</row>
    <row r="5" spans="1:33" ht="14.5" customHeight="1" x14ac:dyDescent="0.35">
      <c r="F5" s="59"/>
    </row>
    <row r="6" spans="1:33" ht="15.65" customHeight="1" x14ac:dyDescent="0.35">
      <c r="D6" s="42" t="s">
        <v>66</v>
      </c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52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15.65" customHeight="1" x14ac:dyDescent="0.35">
      <c r="D7" s="218" t="s">
        <v>107</v>
      </c>
      <c r="E7" s="218"/>
      <c r="F7" s="218"/>
      <c r="G7" s="218"/>
      <c r="H7" s="218"/>
      <c r="I7" s="218"/>
      <c r="J7" s="218"/>
      <c r="K7" s="218"/>
      <c r="L7" s="218"/>
      <c r="M7" s="218"/>
      <c r="N7" s="218"/>
      <c r="O7" s="218"/>
      <c r="P7" s="218"/>
      <c r="Q7" s="218"/>
      <c r="R7" s="218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</row>
    <row r="8" spans="1:33" x14ac:dyDescent="0.35">
      <c r="C8" s="123"/>
      <c r="D8" s="218"/>
      <c r="E8" s="218"/>
      <c r="F8" s="218"/>
      <c r="G8" s="218"/>
      <c r="H8" s="218"/>
      <c r="I8" s="218"/>
      <c r="J8" s="218"/>
      <c r="K8" s="218"/>
      <c r="L8" s="218"/>
      <c r="M8" s="218"/>
      <c r="N8" s="218"/>
      <c r="O8" s="218"/>
      <c r="P8" s="218"/>
      <c r="Q8" s="218"/>
      <c r="R8" s="218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</row>
    <row r="9" spans="1:33" x14ac:dyDescent="0.35">
      <c r="C9" s="123"/>
      <c r="D9" s="218"/>
      <c r="E9" s="218"/>
      <c r="F9" s="218"/>
      <c r="G9" s="218"/>
      <c r="H9" s="218"/>
      <c r="I9" s="218"/>
      <c r="J9" s="218"/>
      <c r="K9" s="218"/>
      <c r="L9" s="218"/>
      <c r="M9" s="218"/>
      <c r="N9" s="218"/>
      <c r="O9" s="218"/>
      <c r="P9" s="218"/>
      <c r="Q9" s="218"/>
      <c r="R9" s="218"/>
    </row>
    <row r="10" spans="1:33" ht="14.5" customHeight="1" x14ac:dyDescent="0.35">
      <c r="B10" s="43"/>
      <c r="J10" s="223" t="s">
        <v>123</v>
      </c>
      <c r="K10" s="223"/>
      <c r="L10" s="223"/>
      <c r="M10" s="223"/>
      <c r="N10" s="223"/>
      <c r="O10" s="223"/>
      <c r="P10" s="223"/>
      <c r="Q10" s="223"/>
    </row>
    <row r="11" spans="1:33" ht="77.150000000000006" customHeight="1" x14ac:dyDescent="0.35">
      <c r="A11" s="1"/>
      <c r="B11" s="224" t="s">
        <v>14</v>
      </c>
      <c r="C11" s="224"/>
      <c r="D11" s="195" t="s">
        <v>110</v>
      </c>
      <c r="E11" s="195"/>
      <c r="F11" s="195"/>
      <c r="G11" s="195"/>
      <c r="H11" s="195"/>
      <c r="I11" s="195"/>
      <c r="J11" s="195" t="s">
        <v>111</v>
      </c>
      <c r="K11" s="195"/>
      <c r="L11" s="195"/>
      <c r="M11" s="195" t="s">
        <v>112</v>
      </c>
      <c r="N11" s="195" t="s">
        <v>70</v>
      </c>
      <c r="O11" s="195"/>
      <c r="P11" s="195"/>
      <c r="Q11" s="195"/>
      <c r="T11" s="16"/>
      <c r="U11" s="16"/>
      <c r="V11" s="16"/>
      <c r="W11" s="16"/>
      <c r="X11" s="16"/>
      <c r="Y11" s="16"/>
    </row>
    <row r="12" spans="1:33" ht="13.5" customHeight="1" x14ac:dyDescent="0.35">
      <c r="A12" s="1"/>
      <c r="B12" s="2"/>
      <c r="C12" s="2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7"/>
      <c r="O12" s="225">
        <v>1</v>
      </c>
      <c r="P12" s="225"/>
      <c r="Q12" s="74">
        <v>2</v>
      </c>
      <c r="T12" s="16"/>
      <c r="U12" s="16"/>
      <c r="V12" s="16"/>
      <c r="W12" s="16"/>
      <c r="X12" s="16"/>
      <c r="Y12" s="16"/>
    </row>
    <row r="13" spans="1:33" ht="13.15" customHeight="1" x14ac:dyDescent="0.35">
      <c r="A13" s="1"/>
      <c r="B13" s="53" t="s">
        <v>11</v>
      </c>
      <c r="C13" s="124"/>
      <c r="D13" s="227" t="s">
        <v>69</v>
      </c>
      <c r="E13" s="227"/>
      <c r="F13" s="227"/>
      <c r="G13" s="227"/>
      <c r="H13" s="227"/>
      <c r="I13" s="227"/>
      <c r="J13" s="226">
        <v>0</v>
      </c>
      <c r="K13" s="226"/>
      <c r="L13" s="226"/>
      <c r="M13" s="125" t="s">
        <v>44</v>
      </c>
      <c r="N13" s="126"/>
      <c r="O13" s="228">
        <v>0</v>
      </c>
      <c r="P13" s="228"/>
      <c r="Q13" s="168">
        <v>0</v>
      </c>
      <c r="R13" s="8"/>
      <c r="S13" s="8"/>
      <c r="T13" s="8"/>
    </row>
    <row r="14" spans="1:33" ht="13.15" customHeight="1" x14ac:dyDescent="0.35">
      <c r="A14" s="1"/>
      <c r="B14" s="57" t="s">
        <v>8</v>
      </c>
      <c r="C14" s="124"/>
      <c r="D14" s="227" t="s">
        <v>72</v>
      </c>
      <c r="E14" s="227"/>
      <c r="F14" s="227"/>
      <c r="G14" s="227"/>
      <c r="H14" s="227"/>
      <c r="I14" s="227"/>
      <c r="J14" s="226">
        <v>0.61899999999999999</v>
      </c>
      <c r="K14" s="226"/>
      <c r="L14" s="226"/>
      <c r="M14" s="125" t="s">
        <v>72</v>
      </c>
      <c r="N14" s="126"/>
      <c r="O14" s="229">
        <v>0.8095</v>
      </c>
      <c r="P14" s="229"/>
      <c r="Q14" s="168">
        <v>0.81</v>
      </c>
      <c r="R14" s="58" t="s">
        <v>38</v>
      </c>
      <c r="AA14" s="11"/>
      <c r="AB14" s="11"/>
      <c r="AC14" s="11"/>
      <c r="AD14" s="11"/>
      <c r="AE14" s="11"/>
      <c r="AF14" s="11"/>
      <c r="AG14" s="11"/>
    </row>
    <row r="15" spans="1:33" ht="13.15" customHeight="1" x14ac:dyDescent="0.35">
      <c r="A15" s="1"/>
      <c r="B15" s="53" t="s">
        <v>5</v>
      </c>
      <c r="C15" s="124"/>
      <c r="D15" s="227" t="s">
        <v>72</v>
      </c>
      <c r="E15" s="227"/>
      <c r="F15" s="227"/>
      <c r="G15" s="227"/>
      <c r="H15" s="227"/>
      <c r="I15" s="227"/>
      <c r="J15" s="226">
        <v>0.9</v>
      </c>
      <c r="K15" s="226"/>
      <c r="L15" s="226"/>
      <c r="M15" s="125" t="s">
        <v>72</v>
      </c>
      <c r="N15" s="126"/>
      <c r="O15" s="229">
        <v>0.95</v>
      </c>
      <c r="P15" s="229"/>
      <c r="Q15" s="168">
        <v>0.95</v>
      </c>
      <c r="R15" s="8"/>
      <c r="AA15" s="11"/>
      <c r="AB15" s="11"/>
      <c r="AC15" s="11"/>
      <c r="AD15" s="11"/>
      <c r="AE15" s="11"/>
      <c r="AF15" s="11"/>
      <c r="AG15" s="11"/>
    </row>
    <row r="16" spans="1:33" ht="13.15" customHeight="1" x14ac:dyDescent="0.35">
      <c r="A16" s="45"/>
      <c r="B16" s="57" t="s">
        <v>2</v>
      </c>
      <c r="C16" s="128"/>
      <c r="D16" s="227" t="s">
        <v>72</v>
      </c>
      <c r="E16" s="227"/>
      <c r="F16" s="227"/>
      <c r="G16" s="227"/>
      <c r="H16" s="227"/>
      <c r="I16" s="227"/>
      <c r="J16" s="226">
        <v>1</v>
      </c>
      <c r="K16" s="226"/>
      <c r="L16" s="226"/>
      <c r="M16" s="125" t="s">
        <v>72</v>
      </c>
      <c r="N16" s="126"/>
      <c r="O16" s="228">
        <v>1</v>
      </c>
      <c r="P16" s="228"/>
      <c r="Q16" s="168">
        <v>1</v>
      </c>
      <c r="R16" s="8"/>
      <c r="AA16" s="11"/>
      <c r="AB16" s="11"/>
      <c r="AC16" s="11"/>
      <c r="AD16" s="11"/>
      <c r="AE16" s="11"/>
      <c r="AF16" s="11"/>
      <c r="AG16" s="11"/>
    </row>
    <row r="17" spans="1:34" ht="13.15" customHeight="1" x14ac:dyDescent="0.35">
      <c r="A17" s="45"/>
      <c r="B17" s="194"/>
      <c r="C17" s="194"/>
      <c r="D17" s="2"/>
      <c r="E17" s="2"/>
      <c r="F17" s="129"/>
      <c r="G17" s="129"/>
      <c r="H17" s="129"/>
      <c r="I17" s="129"/>
      <c r="J17" s="129"/>
      <c r="K17" s="199"/>
      <c r="L17" s="199"/>
      <c r="M17" s="200"/>
      <c r="N17" s="200"/>
      <c r="O17" s="200"/>
      <c r="P17" s="200"/>
      <c r="Q17" s="46"/>
      <c r="R17" s="8"/>
      <c r="AA17" s="11"/>
      <c r="AB17" s="11"/>
      <c r="AC17" s="11"/>
      <c r="AD17" s="11"/>
      <c r="AE17" s="11"/>
      <c r="AF17" s="11"/>
      <c r="AG17" s="11"/>
    </row>
    <row r="18" spans="1:34" ht="13.15" customHeight="1" x14ac:dyDescent="0.35">
      <c r="A18" s="45"/>
      <c r="B18" s="9" t="s">
        <v>61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</row>
    <row r="19" spans="1:34" ht="13.15" customHeight="1" x14ac:dyDescent="0.35">
      <c r="A19" s="45"/>
      <c r="B19" s="9" t="s">
        <v>45</v>
      </c>
      <c r="C19" s="9"/>
      <c r="D19" s="9"/>
      <c r="E19" s="9"/>
      <c r="F19" s="9"/>
      <c r="G19" s="9" t="s">
        <v>0</v>
      </c>
      <c r="J19" s="9"/>
      <c r="K19" s="9" t="s">
        <v>46</v>
      </c>
      <c r="N19" s="9" t="s">
        <v>47</v>
      </c>
      <c r="AH19" s="115"/>
    </row>
    <row r="20" spans="1:34" ht="13.15" customHeight="1" x14ac:dyDescent="0.35">
      <c r="A20" s="1"/>
      <c r="B20" s="9"/>
      <c r="C20" s="9"/>
      <c r="D20" s="9"/>
      <c r="E20" s="9"/>
      <c r="H20" s="9"/>
      <c r="I20" s="9"/>
      <c r="J20" s="9"/>
      <c r="K20" s="9"/>
      <c r="L20" s="9"/>
      <c r="M20" s="9"/>
      <c r="N20" s="9"/>
      <c r="P20" s="10"/>
      <c r="AH20" s="115"/>
    </row>
    <row r="21" spans="1:34" ht="13.15" customHeight="1" x14ac:dyDescent="0.35">
      <c r="A21" s="1"/>
      <c r="B21" s="117"/>
      <c r="C21" s="117"/>
      <c r="D21" s="117"/>
      <c r="E21" s="117"/>
      <c r="F21" s="115"/>
      <c r="G21" s="117"/>
      <c r="H21" s="117"/>
      <c r="I21" s="117"/>
      <c r="J21" s="117"/>
      <c r="K21" s="117"/>
      <c r="L21" s="117"/>
      <c r="M21" s="117"/>
      <c r="N21" s="117"/>
      <c r="O21" s="115"/>
      <c r="P21" s="105"/>
      <c r="Q21" s="115"/>
      <c r="AH21" s="115"/>
    </row>
    <row r="22" spans="1:34" ht="13.15" customHeight="1" x14ac:dyDescent="0.35">
      <c r="A22" s="1"/>
      <c r="B22" s="53"/>
      <c r="C22" s="53"/>
      <c r="D22" s="45"/>
      <c r="E22" s="45"/>
      <c r="F22" s="55"/>
      <c r="G22" s="55"/>
      <c r="H22" s="55"/>
      <c r="I22" s="54"/>
      <c r="J22" s="54"/>
      <c r="K22" s="55"/>
      <c r="L22" s="54"/>
      <c r="M22" s="54"/>
      <c r="N22" s="54"/>
      <c r="O22" s="54"/>
      <c r="P22" s="54"/>
      <c r="Q22" s="56"/>
      <c r="AH22" s="115"/>
    </row>
    <row r="23" spans="1:34" ht="13.15" customHeight="1" x14ac:dyDescent="0.35">
      <c r="A23" s="1"/>
      <c r="B23" s="115"/>
      <c r="C23" s="101"/>
      <c r="D23" s="116"/>
      <c r="E23" s="116"/>
      <c r="F23" s="55"/>
      <c r="G23" s="55"/>
      <c r="H23" s="55"/>
      <c r="I23" s="54"/>
      <c r="J23" s="54"/>
      <c r="K23" s="55"/>
      <c r="L23" s="55"/>
      <c r="M23" s="54"/>
      <c r="N23" s="54"/>
      <c r="O23" s="54"/>
      <c r="P23" s="54"/>
      <c r="Q23" s="56"/>
      <c r="AH23" s="115"/>
    </row>
    <row r="24" spans="1:34" ht="13.15" customHeight="1" x14ac:dyDescent="0.35">
      <c r="A24" s="1"/>
      <c r="B24" s="101"/>
      <c r="C24" s="101"/>
      <c r="D24" s="45"/>
      <c r="F24" s="220" t="s">
        <v>113</v>
      </c>
      <c r="G24" s="221"/>
      <c r="H24" s="132" t="s">
        <v>73</v>
      </c>
      <c r="I24" s="167" t="s">
        <v>114</v>
      </c>
      <c r="J24" s="133" t="s">
        <v>74</v>
      </c>
      <c r="K24" s="55"/>
      <c r="L24" s="55"/>
      <c r="M24" s="54"/>
      <c r="N24" s="54"/>
      <c r="O24" s="54"/>
      <c r="P24" s="54"/>
      <c r="Q24" s="56"/>
      <c r="AH24" s="115"/>
    </row>
    <row r="25" spans="1:34" ht="14.5" customHeight="1" x14ac:dyDescent="0.35">
      <c r="A25" s="1"/>
      <c r="B25" s="101"/>
      <c r="C25" s="101"/>
      <c r="D25" s="116"/>
      <c r="E25" s="53" t="s">
        <v>11</v>
      </c>
      <c r="F25" s="222">
        <v>0</v>
      </c>
      <c r="G25" s="222"/>
      <c r="H25" s="130">
        <v>0</v>
      </c>
      <c r="I25" s="131">
        <v>0</v>
      </c>
      <c r="J25" s="131">
        <v>0</v>
      </c>
      <c r="K25" s="55"/>
      <c r="L25" s="55"/>
      <c r="M25" s="54"/>
      <c r="N25" s="54"/>
      <c r="O25" s="54"/>
      <c r="P25" s="54"/>
      <c r="Q25" s="56"/>
      <c r="AH25" s="115"/>
    </row>
    <row r="26" spans="1:34" ht="13.15" customHeight="1" x14ac:dyDescent="0.35">
      <c r="B26" s="115"/>
      <c r="C26" s="115"/>
      <c r="D26" s="115"/>
      <c r="E26" s="57" t="s">
        <v>8</v>
      </c>
      <c r="F26" s="222">
        <v>1</v>
      </c>
      <c r="G26" s="222"/>
      <c r="H26" s="130">
        <v>0.61899999999999999</v>
      </c>
      <c r="I26" s="131">
        <v>1</v>
      </c>
      <c r="J26" s="171">
        <f>(F26*30+H26*50+I26*20)/100</f>
        <v>0.8095</v>
      </c>
      <c r="K26" s="115"/>
      <c r="L26" s="115"/>
      <c r="M26" s="115"/>
      <c r="N26" s="115"/>
      <c r="O26" s="115"/>
      <c r="P26" s="115"/>
      <c r="Q26" s="115"/>
      <c r="AH26" s="115"/>
    </row>
    <row r="27" spans="1:34" ht="13.15" customHeight="1" x14ac:dyDescent="0.35">
      <c r="B27" s="115"/>
      <c r="C27" s="115"/>
      <c r="D27" s="115"/>
      <c r="E27" s="53" t="s">
        <v>5</v>
      </c>
      <c r="F27" s="222">
        <v>1</v>
      </c>
      <c r="G27" s="222"/>
      <c r="H27" s="130">
        <v>0.9</v>
      </c>
      <c r="I27" s="131">
        <v>1</v>
      </c>
      <c r="J27" s="171">
        <f>(F27*30+H27*50+I27*20)/100</f>
        <v>0.95</v>
      </c>
      <c r="K27" s="115"/>
      <c r="L27" s="115"/>
      <c r="M27" s="115"/>
      <c r="N27" s="115"/>
      <c r="O27" s="115"/>
      <c r="P27" s="115"/>
      <c r="Q27" s="115"/>
      <c r="AH27" s="115"/>
    </row>
    <row r="28" spans="1:34" ht="13.15" customHeight="1" x14ac:dyDescent="0.35">
      <c r="B28" s="115"/>
      <c r="C28" s="115"/>
      <c r="D28" s="115"/>
      <c r="E28" s="57" t="s">
        <v>2</v>
      </c>
      <c r="F28" s="222">
        <v>1</v>
      </c>
      <c r="G28" s="222"/>
      <c r="H28" s="130">
        <v>1</v>
      </c>
      <c r="I28" s="131">
        <v>1</v>
      </c>
      <c r="J28" s="171">
        <f>(F28*30+H28*50+I28*20)/100</f>
        <v>1</v>
      </c>
      <c r="K28" s="115"/>
      <c r="L28" s="115"/>
      <c r="M28" s="115"/>
      <c r="N28" s="115"/>
      <c r="O28" s="115"/>
      <c r="P28" s="115"/>
      <c r="Q28" s="115"/>
      <c r="AH28" s="115"/>
    </row>
    <row r="29" spans="1:34" ht="13.15" customHeight="1" x14ac:dyDescent="0.35"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AH29" s="115"/>
    </row>
    <row r="30" spans="1:34" ht="14.5" customHeight="1" x14ac:dyDescent="0.35">
      <c r="B30" s="117"/>
      <c r="C30" s="117"/>
      <c r="D30" s="117"/>
      <c r="E30" s="117"/>
      <c r="F30" s="115"/>
      <c r="G30" s="117"/>
      <c r="H30" s="117"/>
      <c r="I30" s="117"/>
      <c r="J30" s="117"/>
      <c r="K30" s="117"/>
      <c r="L30" s="117"/>
      <c r="M30" s="117"/>
      <c r="N30" s="117"/>
      <c r="O30" s="115"/>
      <c r="P30" s="105"/>
      <c r="Q30" s="115"/>
      <c r="AH30" s="115"/>
    </row>
    <row r="31" spans="1:34" ht="14.5" customHeight="1" x14ac:dyDescent="0.35"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05"/>
      <c r="Q31" s="115"/>
      <c r="AH31" s="115"/>
    </row>
    <row r="32" spans="1:34" ht="14.5" customHeight="1" x14ac:dyDescent="0.35"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AH32" s="115"/>
    </row>
    <row r="33" spans="2:34" ht="14.5" customHeight="1" x14ac:dyDescent="0.35"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AH33" s="115"/>
    </row>
    <row r="34" spans="2:34" ht="14.5" customHeight="1" x14ac:dyDescent="0.35"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AH34" s="115"/>
    </row>
    <row r="35" spans="2:34" ht="14.5" customHeight="1" x14ac:dyDescent="0.35"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AH35" s="115"/>
    </row>
    <row r="36" spans="2:34" ht="14.5" customHeight="1" x14ac:dyDescent="0.35"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AH36" s="115"/>
    </row>
    <row r="37" spans="2:34" ht="14.5" customHeight="1" x14ac:dyDescent="0.35"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5"/>
      <c r="N37" s="115"/>
      <c r="O37" s="115"/>
      <c r="P37" s="115"/>
      <c r="Q37" s="115"/>
      <c r="AH37" s="115"/>
    </row>
    <row r="38" spans="2:34" ht="14.5" customHeight="1" x14ac:dyDescent="0.35"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AH38" s="115"/>
    </row>
    <row r="39" spans="2:34" ht="14.5" customHeight="1" x14ac:dyDescent="0.35"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AH39" s="115"/>
    </row>
    <row r="40" spans="2:34" x14ac:dyDescent="0.35"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115"/>
    </row>
    <row r="41" spans="2:34" ht="15" customHeight="1" x14ac:dyDescent="0.35"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</row>
    <row r="42" spans="2:34" ht="15" customHeight="1" x14ac:dyDescent="0.35">
      <c r="C42" s="219" t="s">
        <v>122</v>
      </c>
      <c r="D42" s="219"/>
      <c r="E42" s="219"/>
      <c r="F42" s="219"/>
      <c r="G42" s="219"/>
      <c r="H42" s="219"/>
      <c r="I42" s="219"/>
      <c r="J42" s="219"/>
      <c r="K42" s="219"/>
      <c r="L42" s="219"/>
      <c r="M42" s="219"/>
      <c r="N42" s="219"/>
      <c r="O42" s="219"/>
      <c r="P42" s="219"/>
      <c r="Q42" s="219"/>
      <c r="R42" s="118"/>
    </row>
    <row r="43" spans="2:34" x14ac:dyDescent="0.35">
      <c r="C43" s="219"/>
      <c r="D43" s="219"/>
      <c r="E43" s="219"/>
      <c r="F43" s="219"/>
      <c r="G43" s="219"/>
      <c r="H43" s="219"/>
      <c r="I43" s="219"/>
      <c r="J43" s="219"/>
      <c r="K43" s="219"/>
      <c r="L43" s="219"/>
      <c r="M43" s="219"/>
      <c r="N43" s="219"/>
      <c r="O43" s="219"/>
      <c r="P43" s="219"/>
      <c r="Q43" s="219"/>
      <c r="R43" s="118"/>
    </row>
    <row r="44" spans="2:34" ht="14.5" customHeight="1" x14ac:dyDescent="0.35">
      <c r="C44" s="219"/>
      <c r="D44" s="219"/>
      <c r="E44" s="219"/>
      <c r="F44" s="219"/>
      <c r="G44" s="219"/>
      <c r="H44" s="219"/>
      <c r="I44" s="219"/>
      <c r="J44" s="219"/>
      <c r="K44" s="219"/>
      <c r="L44" s="219"/>
      <c r="M44" s="219"/>
      <c r="N44" s="219"/>
      <c r="O44" s="219"/>
      <c r="P44" s="219"/>
      <c r="Q44" s="219"/>
      <c r="R44" s="118"/>
    </row>
    <row r="45" spans="2:34" ht="14.5" customHeight="1" x14ac:dyDescent="0.35">
      <c r="B45" s="11"/>
      <c r="C45" s="219"/>
      <c r="D45" s="219"/>
      <c r="E45" s="219"/>
      <c r="F45" s="219"/>
      <c r="G45" s="219"/>
      <c r="H45" s="219"/>
      <c r="I45" s="219"/>
      <c r="J45" s="219"/>
      <c r="K45" s="219"/>
      <c r="L45" s="219"/>
      <c r="M45" s="219"/>
      <c r="N45" s="219"/>
      <c r="O45" s="219"/>
      <c r="P45" s="219"/>
      <c r="Q45" s="219"/>
      <c r="R45" s="118"/>
    </row>
    <row r="46" spans="2:34" x14ac:dyDescent="0.35">
      <c r="B46" s="11"/>
      <c r="C46" s="219"/>
      <c r="D46" s="219"/>
      <c r="E46" s="219"/>
      <c r="F46" s="219"/>
      <c r="G46" s="219"/>
      <c r="H46" s="219"/>
      <c r="I46" s="219"/>
      <c r="J46" s="219"/>
      <c r="K46" s="219"/>
      <c r="L46" s="219"/>
      <c r="M46" s="219"/>
      <c r="N46" s="219"/>
      <c r="O46" s="219"/>
      <c r="P46" s="219"/>
      <c r="Q46" s="219"/>
      <c r="R46" s="118"/>
    </row>
    <row r="47" spans="2:34" x14ac:dyDescent="0.35">
      <c r="B47" s="11"/>
      <c r="C47" s="219"/>
      <c r="D47" s="219"/>
      <c r="E47" s="219"/>
      <c r="F47" s="219"/>
      <c r="G47" s="219"/>
      <c r="H47" s="219"/>
      <c r="I47" s="219"/>
      <c r="J47" s="219"/>
      <c r="K47" s="219"/>
      <c r="L47" s="219"/>
      <c r="M47" s="219"/>
      <c r="N47" s="219"/>
      <c r="O47" s="219"/>
      <c r="P47" s="219"/>
      <c r="Q47" s="219"/>
      <c r="R47" s="118"/>
    </row>
    <row r="48" spans="2:34" x14ac:dyDescent="0.35">
      <c r="B48" s="11"/>
    </row>
    <row r="49" spans="1:8" x14ac:dyDescent="0.35">
      <c r="B49" s="11"/>
    </row>
    <row r="50" spans="1:8" x14ac:dyDescent="0.35">
      <c r="A50" s="13"/>
      <c r="B50" s="11"/>
      <c r="C50" s="11"/>
      <c r="D50" s="11"/>
      <c r="E50" s="11"/>
      <c r="F50" s="11"/>
      <c r="G50" s="11"/>
      <c r="H50" s="11"/>
    </row>
    <row r="51" spans="1:8" x14ac:dyDescent="0.35">
      <c r="B51" s="11"/>
      <c r="C51" s="11"/>
      <c r="D51" s="11"/>
      <c r="E51" s="11"/>
      <c r="F51" s="11"/>
      <c r="G51" s="11"/>
      <c r="H51" s="11"/>
    </row>
    <row r="52" spans="1:8" x14ac:dyDescent="0.35">
      <c r="B52" s="11"/>
      <c r="C52" s="11"/>
      <c r="D52" s="11"/>
      <c r="E52" s="11"/>
      <c r="F52" s="11"/>
      <c r="G52" s="11"/>
      <c r="H52" s="11"/>
    </row>
    <row r="53" spans="1:8" x14ac:dyDescent="0.35">
      <c r="B53" s="11"/>
      <c r="C53" s="11"/>
      <c r="D53" s="11"/>
      <c r="E53" s="11"/>
      <c r="F53" s="11"/>
      <c r="G53" s="11"/>
      <c r="H53" s="11"/>
    </row>
    <row r="54" spans="1:8" x14ac:dyDescent="0.35">
      <c r="B54" s="11"/>
      <c r="C54" s="11"/>
      <c r="D54" s="11"/>
      <c r="E54" s="11"/>
      <c r="F54" s="11"/>
      <c r="G54" s="11"/>
      <c r="H54" s="11"/>
    </row>
  </sheetData>
  <mergeCells count="31">
    <mergeCell ref="C42:Q47"/>
    <mergeCell ref="B17:C17"/>
    <mergeCell ref="K17:L17"/>
    <mergeCell ref="M17:P17"/>
    <mergeCell ref="J16:L16"/>
    <mergeCell ref="O16:P16"/>
    <mergeCell ref="D16:I16"/>
    <mergeCell ref="J13:L13"/>
    <mergeCell ref="D13:I13"/>
    <mergeCell ref="O13:P13"/>
    <mergeCell ref="O14:P14"/>
    <mergeCell ref="J15:L15"/>
    <mergeCell ref="O15:P15"/>
    <mergeCell ref="J14:L14"/>
    <mergeCell ref="D15:I15"/>
    <mergeCell ref="D14:I14"/>
    <mergeCell ref="C2:R2"/>
    <mergeCell ref="A4:O4"/>
    <mergeCell ref="J10:Q10"/>
    <mergeCell ref="B11:C11"/>
    <mergeCell ref="N11:Q11"/>
    <mergeCell ref="D7:R9"/>
    <mergeCell ref="D11:I12"/>
    <mergeCell ref="O12:P12"/>
    <mergeCell ref="J11:L12"/>
    <mergeCell ref="M11:M12"/>
    <mergeCell ref="F24:G24"/>
    <mergeCell ref="F25:G25"/>
    <mergeCell ref="F26:G26"/>
    <mergeCell ref="F27:G27"/>
    <mergeCell ref="F28:G28"/>
  </mergeCells>
  <conditionalFormatting sqref="Q13:Q16">
    <cfRule type="iconSet" priority="2">
      <iconSet showValue="0">
        <cfvo type="percent" val="0"/>
        <cfvo type="num" val="0.85"/>
        <cfvo type="num" val="1"/>
      </iconSet>
    </cfRule>
  </conditionalFormatting>
  <printOptions horizontalCentered="1"/>
  <pageMargins left="0.19685039370078741" right="0.19685039370078741" top="0.19685039370078741" bottom="0.19685039370078741" header="0" footer="0"/>
  <pageSetup paperSize="9" scale="96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55257598-1426-4EEA-9864-59E0A9D78B4F}">
            <x14:iconSet iconSet="4TrafficLights" showValue="0" custom="1">
              <x14:cfvo type="percent">
                <xm:f>0</xm:f>
              </x14:cfvo>
              <x14:cfvo type="num">
                <xm:f>0.8</xm:f>
              </x14:cfvo>
              <x14:cfvo type="num">
                <xm:f>0.9</xm:f>
              </x14:cfvo>
              <x14:cfvo type="num">
                <xm:f>1</xm:f>
              </x14:cfvo>
              <x14:cfIcon iconSet="4RedToBlack" iconId="3"/>
              <x14:cfIcon iconSet="4RedToBlack" iconId="2"/>
              <x14:cfIcon iconSet="3TrafficLights1" iconId="1"/>
              <x14:cfIcon iconSet="3TrafficLights1" iconId="2"/>
            </x14:iconSet>
          </x14:cfRule>
          <xm:sqref>Q23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H52"/>
  <sheetViews>
    <sheetView workbookViewId="0">
      <selection activeCell="U29" sqref="U29"/>
    </sheetView>
  </sheetViews>
  <sheetFormatPr defaultColWidth="8.81640625" defaultRowHeight="14.5" x14ac:dyDescent="0.35"/>
  <cols>
    <col min="1" max="1" width="10.26953125" style="60" customWidth="1"/>
    <col min="2" max="2" width="3" style="60" customWidth="1"/>
    <col min="3" max="3" width="7.1796875" style="60" customWidth="1"/>
    <col min="4" max="5" width="0.81640625" style="60" customWidth="1"/>
    <col min="6" max="6" width="13.26953125" style="60" customWidth="1"/>
    <col min="7" max="7" width="9.7265625" style="60" customWidth="1"/>
    <col min="8" max="8" width="12.26953125" style="60" customWidth="1"/>
    <col min="9" max="9" width="14.453125" style="60" customWidth="1"/>
    <col min="10" max="11" width="2.26953125" style="60" customWidth="1"/>
    <col min="12" max="12" width="2.1796875" style="60" customWidth="1"/>
    <col min="13" max="13" width="3" style="60" customWidth="1"/>
    <col min="14" max="14" width="2" style="60" customWidth="1"/>
    <col min="15" max="15" width="2.7265625" style="60" hidden="1" customWidth="1"/>
    <col min="16" max="16" width="3.7265625" style="60" customWidth="1"/>
    <col min="17" max="17" width="2.81640625" style="60" customWidth="1"/>
    <col min="18" max="18" width="6.26953125" style="60" customWidth="1"/>
    <col min="19" max="23" width="8.81640625" style="60"/>
    <col min="24" max="24" width="9.7265625" style="60" customWidth="1"/>
    <col min="25" max="16384" width="8.81640625" style="60"/>
  </cols>
  <sheetData>
    <row r="1" spans="1:34" ht="15" customHeight="1" x14ac:dyDescent="0.35"/>
    <row r="2" spans="1:34" ht="15.75" customHeight="1" x14ac:dyDescent="0.35">
      <c r="C2" s="231" t="s">
        <v>15</v>
      </c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</row>
    <row r="3" spans="1:34" ht="15.75" customHeight="1" x14ac:dyDescent="0.35"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</row>
    <row r="4" spans="1:34" ht="22.15" customHeight="1" x14ac:dyDescent="0.35">
      <c r="A4" s="232"/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</row>
    <row r="5" spans="1:34" ht="14.5" customHeight="1" x14ac:dyDescent="0.35"/>
    <row r="6" spans="1:34" ht="15.65" customHeight="1" x14ac:dyDescent="0.35">
      <c r="C6" s="234" t="s">
        <v>67</v>
      </c>
      <c r="D6" s="234"/>
      <c r="E6" s="234"/>
      <c r="F6" s="234"/>
      <c r="G6" s="234"/>
      <c r="H6" s="234"/>
      <c r="I6" s="234"/>
      <c r="J6" s="234"/>
      <c r="K6" s="234"/>
      <c r="L6" s="234"/>
      <c r="M6" s="234"/>
      <c r="N6" s="234"/>
      <c r="O6" s="234"/>
      <c r="P6" s="234"/>
      <c r="Q6" s="42"/>
      <c r="R6" s="52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15.65" customHeight="1" x14ac:dyDescent="0.35">
      <c r="C7" s="112" t="s">
        <v>68</v>
      </c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52"/>
      <c r="T7" s="4"/>
      <c r="U7" s="4"/>
      <c r="V7" s="4"/>
      <c r="W7" s="4"/>
      <c r="X7" s="4"/>
      <c r="Y7"/>
      <c r="Z7" s="4"/>
      <c r="AA7" s="4"/>
      <c r="AB7" s="4"/>
      <c r="AC7" s="4"/>
      <c r="AD7" s="4"/>
      <c r="AE7" s="4"/>
      <c r="AF7" s="4"/>
      <c r="AG7" s="4"/>
      <c r="AH7" s="4"/>
    </row>
    <row r="8" spans="1:34" ht="18.75" customHeight="1" x14ac:dyDescent="0.35"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 s="233"/>
      <c r="Q8" s="233"/>
      <c r="W8"/>
    </row>
    <row r="9" spans="1:34" x14ac:dyDescent="0.35">
      <c r="B9" s="43" t="s">
        <v>20</v>
      </c>
      <c r="I9" s="223" t="s">
        <v>123</v>
      </c>
      <c r="J9" s="223"/>
      <c r="K9" s="223"/>
      <c r="L9" s="223"/>
      <c r="M9" s="223"/>
      <c r="N9" s="223"/>
      <c r="O9" s="223"/>
      <c r="P9" s="223"/>
      <c r="Q9" s="83"/>
    </row>
    <row r="10" spans="1:34" ht="67.5" customHeight="1" x14ac:dyDescent="0.35">
      <c r="A10" s="1"/>
      <c r="B10" s="224" t="s">
        <v>14</v>
      </c>
      <c r="C10" s="224"/>
      <c r="D10" s="166"/>
      <c r="E10" s="166"/>
      <c r="F10" s="91" t="s">
        <v>115</v>
      </c>
      <c r="G10" s="91" t="s">
        <v>116</v>
      </c>
      <c r="H10" s="91" t="s">
        <v>76</v>
      </c>
      <c r="I10" s="91" t="s">
        <v>117</v>
      </c>
      <c r="J10" s="195" t="s">
        <v>75</v>
      </c>
      <c r="K10" s="195"/>
      <c r="L10" s="195"/>
      <c r="M10" s="195"/>
      <c r="N10" s="195"/>
      <c r="O10" s="195"/>
      <c r="P10" s="19">
        <v>2</v>
      </c>
      <c r="S10" s="62"/>
      <c r="T10" s="62"/>
      <c r="U10" s="62"/>
      <c r="V10" s="62"/>
      <c r="W10" s="62"/>
      <c r="X10" s="62"/>
      <c r="Y10" s="62"/>
    </row>
    <row r="11" spans="1:34" ht="13.15" customHeight="1" x14ac:dyDescent="0.35">
      <c r="A11" s="1"/>
      <c r="B11" s="53" t="s">
        <v>11</v>
      </c>
      <c r="C11" s="124"/>
      <c r="D11" s="169"/>
      <c r="E11" s="170">
        <v>1</v>
      </c>
      <c r="F11" s="125" t="s">
        <v>69</v>
      </c>
      <c r="G11" s="125" t="s">
        <v>69</v>
      </c>
      <c r="H11" s="125" t="s">
        <v>69</v>
      </c>
      <c r="I11" s="136" t="s">
        <v>69</v>
      </c>
      <c r="J11" s="228">
        <v>0</v>
      </c>
      <c r="K11" s="228"/>
      <c r="L11" s="228"/>
      <c r="M11" s="228"/>
      <c r="N11" s="228"/>
      <c r="O11" s="135"/>
      <c r="P11" s="86">
        <f>J11</f>
        <v>0</v>
      </c>
      <c r="Q11" s="63"/>
      <c r="R11" s="63"/>
      <c r="S11" s="63"/>
      <c r="T11" s="62"/>
      <c r="U11" s="62"/>
      <c r="V11" s="62"/>
      <c r="W11" s="62"/>
      <c r="X11" s="62"/>
      <c r="Y11" s="62"/>
    </row>
    <row r="12" spans="1:34" ht="13.15" customHeight="1" x14ac:dyDescent="0.35">
      <c r="A12" s="1"/>
      <c r="B12" s="57" t="s">
        <v>8</v>
      </c>
      <c r="C12" s="124"/>
      <c r="D12" s="127"/>
      <c r="E12" s="170">
        <v>1</v>
      </c>
      <c r="F12" s="125" t="s">
        <v>72</v>
      </c>
      <c r="G12" s="125" t="s">
        <v>72</v>
      </c>
      <c r="H12" s="125" t="s">
        <v>72</v>
      </c>
      <c r="I12" s="136" t="s">
        <v>72</v>
      </c>
      <c r="J12" s="228">
        <v>1</v>
      </c>
      <c r="K12" s="228"/>
      <c r="L12" s="228"/>
      <c r="M12" s="228"/>
      <c r="N12" s="228"/>
      <c r="O12" s="134"/>
      <c r="P12" s="86">
        <f>J12</f>
        <v>1</v>
      </c>
      <c r="Q12" s="63"/>
      <c r="Y12" s="66"/>
      <c r="Z12" s="66"/>
      <c r="AA12" s="66"/>
      <c r="AB12" s="66"/>
      <c r="AC12" s="66"/>
      <c r="AD12" s="66"/>
      <c r="AE12" s="66"/>
      <c r="AF12" s="66"/>
      <c r="AG12" s="66"/>
    </row>
    <row r="13" spans="1:34" ht="13.15" customHeight="1" x14ac:dyDescent="0.35">
      <c r="A13" s="1"/>
      <c r="B13" s="53" t="s">
        <v>5</v>
      </c>
      <c r="C13" s="53"/>
      <c r="D13" s="45"/>
      <c r="E13" s="82"/>
      <c r="F13" s="125" t="s">
        <v>72</v>
      </c>
      <c r="G13" s="125" t="s">
        <v>72</v>
      </c>
      <c r="H13" s="125" t="s">
        <v>72</v>
      </c>
      <c r="I13" s="136" t="s">
        <v>72</v>
      </c>
      <c r="J13" s="228">
        <v>1</v>
      </c>
      <c r="K13" s="228"/>
      <c r="L13" s="228"/>
      <c r="M13" s="228"/>
      <c r="N13" s="228"/>
      <c r="O13" s="134"/>
      <c r="P13" s="86">
        <f>J13</f>
        <v>1</v>
      </c>
      <c r="Q13" s="63"/>
      <c r="Y13" s="66"/>
      <c r="Z13" s="66"/>
      <c r="AA13" s="66"/>
      <c r="AB13" s="66"/>
      <c r="AC13" s="66"/>
      <c r="AD13" s="66"/>
      <c r="AE13" s="66"/>
      <c r="AF13" s="66"/>
      <c r="AG13" s="66"/>
    </row>
    <row r="14" spans="1:34" ht="13.15" customHeight="1" x14ac:dyDescent="0.35">
      <c r="A14" s="45"/>
      <c r="B14" s="57" t="s">
        <v>2</v>
      </c>
      <c r="C14" s="57"/>
      <c r="D14" s="3"/>
      <c r="E14" s="82"/>
      <c r="F14" s="125" t="s">
        <v>72</v>
      </c>
      <c r="G14" s="125" t="s">
        <v>72</v>
      </c>
      <c r="H14" s="125" t="s">
        <v>72</v>
      </c>
      <c r="I14" s="136" t="s">
        <v>72</v>
      </c>
      <c r="J14" s="235">
        <v>1</v>
      </c>
      <c r="K14" s="235"/>
      <c r="L14" s="235"/>
      <c r="M14" s="235"/>
      <c r="N14" s="235"/>
      <c r="O14" s="235"/>
      <c r="P14" s="86">
        <f>J14</f>
        <v>1</v>
      </c>
      <c r="Q14" s="63"/>
      <c r="Y14" s="66"/>
      <c r="Z14" s="66"/>
      <c r="AA14" s="66"/>
      <c r="AB14" s="66"/>
      <c r="AC14" s="66"/>
      <c r="AD14" s="66"/>
      <c r="AE14" s="66"/>
      <c r="AF14" s="66"/>
      <c r="AG14" s="66"/>
    </row>
    <row r="15" spans="1:34" ht="13.15" customHeight="1" x14ac:dyDescent="0.35">
      <c r="A15" s="45"/>
      <c r="B15" s="194"/>
      <c r="C15" s="194"/>
      <c r="D15" s="2"/>
      <c r="E15" s="2"/>
      <c r="F15" s="90"/>
      <c r="G15" s="90"/>
      <c r="H15" s="90"/>
      <c r="I15" s="90"/>
      <c r="J15" s="199"/>
      <c r="K15" s="199"/>
      <c r="L15" s="200"/>
      <c r="M15" s="200"/>
      <c r="N15" s="200"/>
      <c r="O15" s="200"/>
      <c r="P15" s="46"/>
      <c r="Q15" s="63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</row>
    <row r="16" spans="1:34" ht="13.15" customHeight="1" x14ac:dyDescent="0.35">
      <c r="A16" s="45"/>
      <c r="B16" s="9" t="s">
        <v>61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5"/>
      <c r="P16" s="5"/>
      <c r="Q16" s="5"/>
      <c r="R16" s="5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</row>
    <row r="17" spans="1:26" ht="13.15" customHeight="1" x14ac:dyDescent="0.35">
      <c r="A17" s="1"/>
      <c r="B17" s="9" t="s">
        <v>45</v>
      </c>
      <c r="C17" s="9"/>
      <c r="D17" s="9"/>
      <c r="E17" s="9"/>
      <c r="F17" s="9"/>
      <c r="G17" s="9" t="s">
        <v>0</v>
      </c>
      <c r="I17" s="70" t="s">
        <v>46</v>
      </c>
      <c r="J17" s="9"/>
      <c r="K17" s="9" t="s">
        <v>60</v>
      </c>
      <c r="N17" s="5"/>
      <c r="P17" s="5"/>
      <c r="Q17" s="5"/>
      <c r="R17" s="5"/>
      <c r="T17" s="66"/>
      <c r="U17" s="66"/>
      <c r="V17" s="66"/>
      <c r="W17" s="66"/>
      <c r="X17" s="66"/>
      <c r="Y17" s="66"/>
      <c r="Z17" s="66"/>
    </row>
    <row r="18" spans="1:26" ht="13.15" customHeight="1" x14ac:dyDescent="0.35">
      <c r="A18" s="1"/>
      <c r="B18" s="53"/>
      <c r="C18" s="53"/>
      <c r="D18" s="45"/>
      <c r="E18" s="45"/>
      <c r="F18" s="55"/>
      <c r="G18" s="55"/>
      <c r="H18" s="54"/>
      <c r="I18" s="54"/>
      <c r="J18" s="55"/>
      <c r="K18" s="55"/>
      <c r="L18" s="55"/>
      <c r="M18" s="54"/>
      <c r="N18" s="54"/>
      <c r="O18" s="54"/>
      <c r="P18" s="54"/>
      <c r="Q18" s="56"/>
      <c r="T18" s="66"/>
      <c r="U18" s="66"/>
      <c r="V18" s="66"/>
      <c r="W18" s="66"/>
      <c r="X18" s="66"/>
      <c r="Y18" s="66"/>
      <c r="Z18" s="66"/>
    </row>
    <row r="19" spans="1:26" ht="13.15" customHeight="1" x14ac:dyDescent="0.35">
      <c r="A19" s="1"/>
      <c r="C19" s="64"/>
      <c r="D19" s="65"/>
      <c r="E19" s="65"/>
      <c r="F19" s="55"/>
      <c r="G19" s="55"/>
      <c r="H19" s="54"/>
      <c r="I19" s="54"/>
      <c r="J19" s="55"/>
      <c r="K19" s="55"/>
      <c r="L19" s="55"/>
      <c r="M19" s="54"/>
      <c r="N19" s="54"/>
      <c r="O19" s="54"/>
      <c r="P19" s="54"/>
      <c r="Q19" s="56"/>
      <c r="Z19" s="5"/>
    </row>
    <row r="20" spans="1:26" ht="13.15" customHeight="1" x14ac:dyDescent="0.35">
      <c r="A20" s="1"/>
      <c r="B20" s="64"/>
      <c r="C20" s="64"/>
      <c r="D20" s="45"/>
      <c r="E20" s="45"/>
      <c r="F20" s="55"/>
      <c r="G20" s="55"/>
      <c r="H20" s="54"/>
      <c r="I20" s="54"/>
      <c r="J20" s="55"/>
      <c r="K20" s="54"/>
      <c r="L20" s="55"/>
      <c r="M20" s="54"/>
      <c r="N20" s="54"/>
      <c r="O20" s="54"/>
      <c r="P20" s="54"/>
      <c r="Q20" s="56"/>
      <c r="Z20" s="11"/>
    </row>
    <row r="21" spans="1:26" ht="13.15" customHeight="1" x14ac:dyDescent="0.35">
      <c r="A21" s="1"/>
      <c r="B21" s="64"/>
      <c r="C21" s="64"/>
      <c r="D21" s="65"/>
      <c r="E21" s="65"/>
      <c r="F21" s="55"/>
      <c r="G21" s="55"/>
      <c r="H21" s="54"/>
      <c r="I21" s="54"/>
      <c r="J21" s="55"/>
      <c r="K21" s="55"/>
      <c r="L21" s="55"/>
      <c r="M21" s="54"/>
      <c r="N21" s="54"/>
      <c r="O21" s="54"/>
      <c r="P21" s="54"/>
      <c r="Q21" s="56"/>
      <c r="Z21" s="11"/>
    </row>
    <row r="22" spans="1:26" ht="14.5" customHeight="1" x14ac:dyDescent="0.35">
      <c r="A22" s="1"/>
      <c r="Y22" s="11"/>
      <c r="Z22" s="11"/>
    </row>
    <row r="23" spans="1:26" ht="13.15" customHeight="1" x14ac:dyDescent="0.35">
      <c r="C23" s="5"/>
      <c r="D23" s="152" t="s">
        <v>77</v>
      </c>
      <c r="E23" s="167" t="s">
        <v>119</v>
      </c>
      <c r="F23" s="152" t="s">
        <v>78</v>
      </c>
      <c r="G23" s="152" t="s">
        <v>79</v>
      </c>
      <c r="H23" s="133" t="s">
        <v>74</v>
      </c>
      <c r="Y23" s="11"/>
      <c r="Z23" s="11"/>
    </row>
    <row r="24" spans="1:26" ht="13.15" customHeight="1" x14ac:dyDescent="0.35">
      <c r="C24" s="53" t="s">
        <v>11</v>
      </c>
      <c r="D24" s="130">
        <v>0</v>
      </c>
      <c r="E24" s="130">
        <v>0</v>
      </c>
      <c r="F24" s="130">
        <v>0</v>
      </c>
      <c r="G24" s="130">
        <v>0</v>
      </c>
      <c r="H24" s="131">
        <v>0</v>
      </c>
      <c r="S24" s="66"/>
      <c r="T24" s="66"/>
      <c r="U24" s="66"/>
      <c r="V24" s="66"/>
      <c r="W24" s="66"/>
      <c r="X24" s="66"/>
      <c r="Y24" s="66"/>
    </row>
    <row r="25" spans="1:26" ht="13.15" customHeight="1" x14ac:dyDescent="0.35">
      <c r="C25" s="57" t="s">
        <v>8</v>
      </c>
      <c r="D25" s="130">
        <v>1</v>
      </c>
      <c r="E25" s="130">
        <v>1</v>
      </c>
      <c r="F25" s="130">
        <v>1</v>
      </c>
      <c r="G25" s="130">
        <v>1</v>
      </c>
      <c r="H25" s="131">
        <v>1</v>
      </c>
      <c r="S25" s="66"/>
      <c r="T25" s="66"/>
      <c r="U25" s="66"/>
      <c r="V25" s="66"/>
      <c r="W25" s="66"/>
      <c r="X25" s="66"/>
      <c r="Y25" s="66"/>
    </row>
    <row r="26" spans="1:26" ht="13.15" customHeight="1" x14ac:dyDescent="0.35">
      <c r="B26" s="67"/>
      <c r="C26" s="53" t="s">
        <v>5</v>
      </c>
      <c r="D26" s="130">
        <v>1</v>
      </c>
      <c r="E26" s="130">
        <v>1</v>
      </c>
      <c r="F26" s="130">
        <v>1</v>
      </c>
      <c r="G26" s="130">
        <v>1</v>
      </c>
      <c r="H26" s="131">
        <v>1</v>
      </c>
      <c r="L26" s="67"/>
      <c r="M26" s="67"/>
      <c r="N26" s="67"/>
      <c r="P26" s="68"/>
      <c r="S26" s="66"/>
      <c r="T26" s="66"/>
      <c r="U26" s="66"/>
      <c r="V26" s="66"/>
      <c r="W26" s="66"/>
      <c r="X26" s="66"/>
      <c r="Y26" s="66"/>
    </row>
    <row r="27" spans="1:26" ht="14.5" customHeight="1" x14ac:dyDescent="0.35">
      <c r="C27" s="57" t="s">
        <v>2</v>
      </c>
      <c r="D27" s="130">
        <v>1</v>
      </c>
      <c r="E27" s="130">
        <v>1</v>
      </c>
      <c r="F27" s="130">
        <v>1</v>
      </c>
      <c r="G27" s="130">
        <v>1</v>
      </c>
      <c r="H27" s="131">
        <v>1</v>
      </c>
      <c r="P27" s="68"/>
    </row>
    <row r="28" spans="1:26" ht="14.5" customHeight="1" x14ac:dyDescent="0.35"/>
    <row r="29" spans="1:26" ht="14.5" customHeight="1" x14ac:dyDescent="0.35"/>
    <row r="30" spans="1:26" ht="14.5" customHeight="1" x14ac:dyDescent="0.35"/>
    <row r="31" spans="1:26" ht="14.5" customHeight="1" x14ac:dyDescent="0.35"/>
    <row r="32" spans="1:26" ht="14.5" customHeight="1" x14ac:dyDescent="0.35"/>
    <row r="33" spans="1:16" ht="14.5" customHeight="1" x14ac:dyDescent="0.35"/>
    <row r="34" spans="1:16" ht="14.5" customHeight="1" x14ac:dyDescent="0.35"/>
    <row r="35" spans="1:16" ht="14.5" customHeight="1" x14ac:dyDescent="0.35"/>
    <row r="36" spans="1:16" ht="14.5" customHeight="1" x14ac:dyDescent="0.35"/>
    <row r="39" spans="1:16" ht="15" customHeight="1" x14ac:dyDescent="0.35">
      <c r="C39" s="230" t="s">
        <v>118</v>
      </c>
      <c r="D39" s="230"/>
      <c r="E39" s="230"/>
      <c r="F39" s="230"/>
      <c r="G39" s="230"/>
      <c r="H39" s="230"/>
      <c r="I39" s="230"/>
      <c r="J39" s="230"/>
      <c r="K39" s="230"/>
      <c r="L39" s="230"/>
      <c r="M39" s="230"/>
      <c r="N39" s="230"/>
      <c r="O39" s="118"/>
      <c r="P39" s="118"/>
    </row>
    <row r="40" spans="1:16" ht="15" customHeight="1" x14ac:dyDescent="0.35">
      <c r="C40" s="230"/>
      <c r="D40" s="230"/>
      <c r="E40" s="230"/>
      <c r="F40" s="230"/>
      <c r="G40" s="230"/>
      <c r="H40" s="230"/>
      <c r="I40" s="230"/>
      <c r="J40" s="230"/>
      <c r="K40" s="230"/>
      <c r="L40" s="230"/>
      <c r="M40" s="230"/>
      <c r="N40" s="230"/>
      <c r="O40" s="118"/>
      <c r="P40" s="118"/>
    </row>
    <row r="41" spans="1:16" x14ac:dyDescent="0.35">
      <c r="C41" s="230"/>
      <c r="D41" s="230"/>
      <c r="E41" s="230"/>
      <c r="F41" s="230"/>
      <c r="G41" s="230"/>
      <c r="H41" s="230"/>
      <c r="I41" s="230"/>
      <c r="J41" s="230"/>
      <c r="K41" s="230"/>
      <c r="L41" s="230"/>
      <c r="M41" s="230"/>
      <c r="N41" s="230"/>
      <c r="O41" s="118"/>
      <c r="P41" s="118"/>
    </row>
    <row r="42" spans="1:16" ht="14.5" customHeight="1" x14ac:dyDescent="0.35">
      <c r="C42" s="230"/>
      <c r="D42" s="230"/>
      <c r="E42" s="230"/>
      <c r="F42" s="230"/>
      <c r="G42" s="230"/>
      <c r="H42" s="230"/>
      <c r="I42" s="230"/>
      <c r="J42" s="230"/>
      <c r="K42" s="230"/>
      <c r="L42" s="230"/>
      <c r="M42" s="230"/>
      <c r="N42" s="230"/>
      <c r="O42" s="118"/>
      <c r="P42" s="118"/>
    </row>
    <row r="43" spans="1:16" ht="14.5" customHeight="1" x14ac:dyDescent="0.35">
      <c r="B43" s="66"/>
      <c r="C43" s="230"/>
      <c r="D43" s="230"/>
      <c r="E43" s="230"/>
      <c r="F43" s="230"/>
      <c r="G43" s="230"/>
      <c r="H43" s="230"/>
      <c r="I43" s="230"/>
      <c r="J43" s="230"/>
      <c r="K43" s="230"/>
      <c r="L43" s="230"/>
      <c r="M43" s="230"/>
      <c r="N43" s="230"/>
      <c r="O43" s="118"/>
      <c r="P43" s="118"/>
    </row>
    <row r="44" spans="1:16" x14ac:dyDescent="0.35">
      <c r="B44" s="66"/>
      <c r="C44" s="230"/>
      <c r="D44" s="230"/>
      <c r="E44" s="230"/>
      <c r="F44" s="230"/>
      <c r="G44" s="230"/>
      <c r="H44" s="230"/>
      <c r="I44" s="230"/>
      <c r="J44" s="230"/>
      <c r="K44" s="230"/>
      <c r="L44" s="230"/>
      <c r="M44" s="230"/>
      <c r="N44" s="230"/>
      <c r="O44" s="118"/>
      <c r="P44" s="118"/>
    </row>
    <row r="45" spans="1:16" x14ac:dyDescent="0.35">
      <c r="B45" s="66"/>
      <c r="C45" s="118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</row>
    <row r="46" spans="1:16" x14ac:dyDescent="0.35">
      <c r="B46" s="66"/>
      <c r="C46" s="118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66"/>
    </row>
    <row r="47" spans="1:16" x14ac:dyDescent="0.35">
      <c r="B47" s="66"/>
    </row>
    <row r="48" spans="1:16" x14ac:dyDescent="0.35">
      <c r="A48" s="69"/>
      <c r="B48" s="66"/>
      <c r="C48" s="66"/>
      <c r="D48" s="66"/>
      <c r="E48" s="66"/>
      <c r="F48" s="66"/>
      <c r="G48" s="66"/>
    </row>
    <row r="49" spans="2:7" x14ac:dyDescent="0.35">
      <c r="B49" s="66"/>
      <c r="C49" s="66"/>
      <c r="D49" s="66"/>
      <c r="E49" s="66"/>
      <c r="F49" s="66"/>
      <c r="G49" s="66"/>
    </row>
    <row r="50" spans="2:7" x14ac:dyDescent="0.35">
      <c r="B50" s="66"/>
      <c r="C50" s="66"/>
      <c r="D50" s="66"/>
      <c r="E50" s="66"/>
      <c r="F50" s="66"/>
      <c r="G50" s="66"/>
    </row>
    <row r="51" spans="2:7" x14ac:dyDescent="0.35">
      <c r="B51" s="66"/>
      <c r="C51" s="66"/>
      <c r="D51" s="66"/>
      <c r="E51" s="66"/>
      <c r="F51" s="66"/>
      <c r="G51" s="66"/>
    </row>
    <row r="52" spans="2:7" x14ac:dyDescent="0.35">
      <c r="B52" s="66"/>
      <c r="C52" s="66"/>
      <c r="D52" s="66"/>
      <c r="E52" s="66"/>
      <c r="F52" s="66"/>
      <c r="G52" s="66"/>
    </row>
  </sheetData>
  <mergeCells count="15">
    <mergeCell ref="C39:N44"/>
    <mergeCell ref="C2:R2"/>
    <mergeCell ref="A4:O4"/>
    <mergeCell ref="C8:Q8"/>
    <mergeCell ref="B10:C10"/>
    <mergeCell ref="J10:O10"/>
    <mergeCell ref="C6:P6"/>
    <mergeCell ref="I9:P9"/>
    <mergeCell ref="J11:N11"/>
    <mergeCell ref="J12:N12"/>
    <mergeCell ref="J14:O14"/>
    <mergeCell ref="B15:C15"/>
    <mergeCell ref="J15:K15"/>
    <mergeCell ref="L15:O15"/>
    <mergeCell ref="J13:N13"/>
  </mergeCells>
  <printOptions horizontalCentered="1"/>
  <pageMargins left="0.19685039370078741" right="0.19685039370078741" top="0.19685039370078741" bottom="0.19685039370078741" header="0" footer="0"/>
  <pageSetup paperSize="9" scale="96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DEBA6AA4-2E44-48FD-9E6C-F59DFC7545D5}">
            <x14:iconSet iconSet="4TrafficLights" showValue="0" custom="1">
              <x14:cfvo type="percent">
                <xm:f>0</xm:f>
              </x14:cfvo>
              <x14:cfvo type="num">
                <xm:f>0.8</xm:f>
              </x14:cfvo>
              <x14:cfvo type="num">
                <xm:f>0.9</xm:f>
              </x14:cfvo>
              <x14:cfvo type="num">
                <xm:f>1</xm:f>
              </x14:cfvo>
              <x14:cfIcon iconSet="4RedToBlack" iconId="3"/>
              <x14:cfIcon iconSet="4RedToBlack" iconId="2"/>
              <x14:cfIcon iconSet="3TrafficLights1" iconId="1"/>
              <x14:cfIcon iconSet="3TrafficLights1" iconId="2"/>
            </x14:iconSet>
          </x14:cfRule>
          <xm:sqref>P11:P14</xm:sqref>
        </x14:conditionalFormatting>
        <x14:conditionalFormatting xmlns:xm="http://schemas.microsoft.com/office/excel/2006/main">
          <x14:cfRule type="iconSet" priority="2" id="{BD142763-C4EF-4AAA-9A78-E28890F0E15C}">
            <x14:iconSet iconSet="4TrafficLights" showValue="0" custom="1">
              <x14:cfvo type="percent">
                <xm:f>0</xm:f>
              </x14:cfvo>
              <x14:cfvo type="num">
                <xm:f>0.8</xm:f>
              </x14:cfvo>
              <x14:cfvo type="num">
                <xm:f>0.9</xm:f>
              </x14:cfvo>
              <x14:cfvo type="num">
                <xm:f>1</xm:f>
              </x14:cfvo>
              <x14:cfIcon iconSet="4RedToBlack" iconId="3"/>
              <x14:cfIcon iconSet="4RedToBlack" iconId="2"/>
              <x14:cfIcon iconSet="3TrafficLights1" iconId="1"/>
              <x14:cfIcon iconSet="3TrafficLights1" iconId="2"/>
            </x14:iconSet>
          </x14:cfRule>
          <xm:sqref>Q19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F55"/>
  <sheetViews>
    <sheetView tabSelected="1" workbookViewId="0">
      <selection activeCell="R14" sqref="R14"/>
    </sheetView>
  </sheetViews>
  <sheetFormatPr defaultColWidth="8.81640625" defaultRowHeight="14.5" x14ac:dyDescent="0.35"/>
  <cols>
    <col min="1" max="1" width="7.7265625" style="137" customWidth="1"/>
    <col min="2" max="2" width="3" style="137" customWidth="1"/>
    <col min="3" max="3" width="7.1796875" style="137" customWidth="1"/>
    <col min="4" max="5" width="0.81640625" style="137" customWidth="1"/>
    <col min="6" max="6" width="10.7265625" style="137" customWidth="1"/>
    <col min="7" max="7" width="5.54296875" style="137" customWidth="1"/>
    <col min="8" max="8" width="3.1796875" style="137" customWidth="1"/>
    <col min="9" max="9" width="3.81640625" style="137" customWidth="1"/>
    <col min="10" max="10" width="8.54296875" style="137" customWidth="1"/>
    <col min="11" max="11" width="19.7265625" style="137" customWidth="1"/>
    <col min="12" max="12" width="3" style="137" customWidth="1"/>
    <col min="13" max="13" width="2.54296875" style="137" customWidth="1"/>
    <col min="14" max="14" width="2.7265625" style="137" customWidth="1"/>
    <col min="15" max="15" width="3.453125" style="137" customWidth="1"/>
    <col min="16" max="16" width="3" style="137" customWidth="1"/>
    <col min="17" max="17" width="9.7265625" style="137" customWidth="1"/>
    <col min="18" max="21" width="8.81640625" style="137"/>
    <col min="22" max="22" width="9.7265625" style="137" customWidth="1"/>
    <col min="23" max="16384" width="8.81640625" style="137"/>
  </cols>
  <sheetData>
    <row r="1" spans="1:32" ht="15" customHeight="1" x14ac:dyDescent="0.35"/>
    <row r="2" spans="1:32" ht="15.75" customHeight="1" x14ac:dyDescent="0.35">
      <c r="C2" s="236" t="s">
        <v>15</v>
      </c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</row>
    <row r="3" spans="1:32" ht="15.75" customHeight="1" x14ac:dyDescent="0.35"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</row>
    <row r="4" spans="1:32" ht="22.15" customHeight="1" x14ac:dyDescent="0.35">
      <c r="A4" s="237"/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</row>
    <row r="5" spans="1:32" ht="14.5" customHeight="1" x14ac:dyDescent="0.35"/>
    <row r="6" spans="1:32" ht="30" customHeight="1" x14ac:dyDescent="0.35">
      <c r="C6" s="234" t="s">
        <v>106</v>
      </c>
      <c r="D6" s="234"/>
      <c r="E6" s="234"/>
      <c r="F6" s="234"/>
      <c r="G6" s="234"/>
      <c r="H6" s="234"/>
      <c r="I6" s="234"/>
      <c r="J6" s="234"/>
      <c r="K6" s="234"/>
      <c r="L6" s="234"/>
      <c r="M6" s="234"/>
      <c r="N6" s="234"/>
      <c r="O6" s="234"/>
      <c r="P6" s="234"/>
      <c r="Q6" s="52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15.65" customHeight="1" x14ac:dyDescent="0.35">
      <c r="C7" s="218" t="s">
        <v>89</v>
      </c>
      <c r="D7" s="218"/>
      <c r="E7" s="218"/>
      <c r="F7" s="218"/>
      <c r="G7" s="218"/>
      <c r="H7" s="218"/>
      <c r="I7" s="218"/>
      <c r="J7" s="218"/>
      <c r="K7" s="218"/>
      <c r="L7" s="218"/>
      <c r="M7" s="218"/>
      <c r="N7" s="218"/>
      <c r="O7" s="218"/>
      <c r="P7" s="218"/>
      <c r="Q7" s="52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</row>
    <row r="8" spans="1:32" x14ac:dyDescent="0.35">
      <c r="C8" s="218"/>
      <c r="D8" s="218"/>
      <c r="E8" s="218"/>
      <c r="F8" s="218"/>
      <c r="G8" s="218"/>
      <c r="H8" s="218"/>
      <c r="I8" s="218"/>
      <c r="J8" s="218"/>
      <c r="K8" s="218"/>
      <c r="L8" s="218"/>
      <c r="M8" s="218"/>
      <c r="N8" s="218"/>
      <c r="O8" s="218"/>
      <c r="P8" s="218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</row>
    <row r="9" spans="1:32" ht="15" customHeight="1" x14ac:dyDescent="0.35">
      <c r="C9" s="218"/>
      <c r="D9" s="218"/>
      <c r="E9" s="218"/>
      <c r="F9" s="218"/>
      <c r="G9" s="218"/>
      <c r="H9" s="218"/>
      <c r="I9" s="218"/>
      <c r="J9" s="218"/>
      <c r="K9" s="218"/>
      <c r="L9" s="218"/>
      <c r="M9" s="218"/>
      <c r="N9" s="218"/>
      <c r="O9" s="218"/>
      <c r="P9" s="218"/>
    </row>
    <row r="10" spans="1:32" x14ac:dyDescent="0.35">
      <c r="C10" s="218"/>
      <c r="D10" s="218"/>
      <c r="E10" s="218"/>
      <c r="F10" s="218"/>
      <c r="G10" s="218"/>
      <c r="H10" s="218"/>
      <c r="I10" s="218"/>
      <c r="J10" s="218"/>
      <c r="K10" s="218"/>
      <c r="L10" s="218"/>
      <c r="M10" s="218"/>
      <c r="N10" s="218"/>
      <c r="O10" s="218"/>
      <c r="P10" s="218"/>
      <c r="U10"/>
    </row>
    <row r="11" spans="1:32" ht="15" customHeight="1" x14ac:dyDescent="0.35">
      <c r="C11" s="218"/>
      <c r="D11" s="218"/>
      <c r="E11" s="218"/>
      <c r="F11" s="218"/>
      <c r="G11" s="218"/>
      <c r="H11" s="218"/>
      <c r="I11" s="218"/>
      <c r="J11" s="218"/>
      <c r="K11" s="218"/>
      <c r="L11" s="218"/>
      <c r="M11" s="218"/>
      <c r="N11" s="218"/>
      <c r="O11" s="218"/>
      <c r="P11" s="218"/>
    </row>
    <row r="12" spans="1:32" ht="14.5" customHeight="1" x14ac:dyDescent="0.35">
      <c r="B12" s="139"/>
      <c r="I12" s="223" t="s">
        <v>123</v>
      </c>
      <c r="J12" s="223"/>
      <c r="K12" s="223"/>
      <c r="L12" s="223"/>
      <c r="M12" s="223"/>
      <c r="N12" s="223"/>
      <c r="O12" s="223"/>
      <c r="P12" s="223"/>
    </row>
    <row r="13" spans="1:32" ht="53.25" customHeight="1" x14ac:dyDescent="0.35">
      <c r="A13" s="1"/>
      <c r="B13" s="224" t="s">
        <v>14</v>
      </c>
      <c r="C13" s="224"/>
      <c r="D13" s="195" t="s">
        <v>80</v>
      </c>
      <c r="E13" s="195"/>
      <c r="F13" s="195"/>
      <c r="G13" s="195" t="s">
        <v>87</v>
      </c>
      <c r="H13" s="195"/>
      <c r="I13" s="195"/>
      <c r="J13" s="195"/>
      <c r="K13" s="91" t="s">
        <v>88</v>
      </c>
      <c r="L13" s="195" t="s">
        <v>75</v>
      </c>
      <c r="M13" s="195"/>
      <c r="N13" s="195"/>
      <c r="O13" s="195"/>
      <c r="P13" s="19">
        <v>2</v>
      </c>
      <c r="S13" s="140"/>
      <c r="T13" s="140"/>
      <c r="U13" s="140"/>
      <c r="V13" s="140"/>
      <c r="W13" s="140"/>
      <c r="X13" s="140"/>
    </row>
    <row r="14" spans="1:32" ht="13.15" customHeight="1" x14ac:dyDescent="0.35">
      <c r="A14" s="1"/>
      <c r="B14" s="53" t="s">
        <v>11</v>
      </c>
      <c r="C14" s="53"/>
      <c r="D14" s="153">
        <v>1</v>
      </c>
      <c r="E14" s="239" t="s">
        <v>72</v>
      </c>
      <c r="F14" s="239"/>
      <c r="G14" s="238">
        <v>0</v>
      </c>
      <c r="H14" s="238"/>
      <c r="I14" s="238"/>
      <c r="J14" s="238"/>
      <c r="K14" s="154">
        <f>[5]Planilha2!$B$14</f>
        <v>0.11083743842364532</v>
      </c>
      <c r="L14" s="238">
        <f>1/3</f>
        <v>0.33333333333333331</v>
      </c>
      <c r="M14" s="238"/>
      <c r="N14" s="238"/>
      <c r="O14" s="238"/>
      <c r="P14" s="141">
        <f>L14</f>
        <v>0.33333333333333331</v>
      </c>
      <c r="Q14" s="142"/>
      <c r="R14" s="142"/>
      <c r="S14" s="142"/>
      <c r="T14" s="140"/>
      <c r="U14" s="140"/>
      <c r="V14" s="140"/>
      <c r="W14" s="140"/>
      <c r="X14" s="140"/>
    </row>
    <row r="15" spans="1:32" ht="13.15" customHeight="1" x14ac:dyDescent="0.35">
      <c r="A15" s="1"/>
      <c r="B15" s="143" t="s">
        <v>8</v>
      </c>
      <c r="C15" s="53"/>
      <c r="D15" s="153">
        <v>1</v>
      </c>
      <c r="E15" s="239" t="s">
        <v>72</v>
      </c>
      <c r="F15" s="239"/>
      <c r="G15" s="238">
        <v>1.8599999999999998E-2</v>
      </c>
      <c r="H15" s="238"/>
      <c r="I15" s="238"/>
      <c r="J15" s="238"/>
      <c r="K15" s="154">
        <v>0.26229999999999998</v>
      </c>
      <c r="L15" s="238">
        <v>0.66659999999999997</v>
      </c>
      <c r="M15" s="238"/>
      <c r="N15" s="238"/>
      <c r="O15" s="238"/>
      <c r="P15" s="141">
        <f>L15</f>
        <v>0.66659999999999997</v>
      </c>
      <c r="Q15" s="142"/>
      <c r="X15" s="145"/>
      <c r="Y15" s="145"/>
      <c r="Z15" s="145"/>
      <c r="AA15" s="145"/>
      <c r="AB15" s="145"/>
      <c r="AC15" s="145"/>
      <c r="AD15" s="145"/>
      <c r="AE15" s="145"/>
      <c r="AF15" s="145"/>
    </row>
    <row r="16" spans="1:32" ht="13.15" customHeight="1" x14ac:dyDescent="0.35">
      <c r="A16" s="1"/>
      <c r="B16" s="53" t="s">
        <v>5</v>
      </c>
      <c r="C16" s="53"/>
      <c r="D16" s="153">
        <v>1</v>
      </c>
      <c r="E16" s="239" t="s">
        <v>72</v>
      </c>
      <c r="F16" s="239"/>
      <c r="G16" s="238">
        <v>6.2700000000000006E-2</v>
      </c>
      <c r="H16" s="238"/>
      <c r="I16" s="238"/>
      <c r="J16" s="238"/>
      <c r="K16" s="154">
        <v>0.45760000000000001</v>
      </c>
      <c r="L16" s="238">
        <v>0.66659999999999997</v>
      </c>
      <c r="M16" s="238"/>
      <c r="N16" s="238"/>
      <c r="O16" s="238"/>
      <c r="P16" s="141">
        <f>L16</f>
        <v>0.66659999999999997</v>
      </c>
      <c r="Q16" s="142"/>
      <c r="X16" s="145"/>
      <c r="Y16" s="145"/>
      <c r="Z16" s="145"/>
      <c r="AA16" s="145"/>
      <c r="AB16" s="145"/>
      <c r="AC16" s="145"/>
      <c r="AD16" s="145"/>
      <c r="AE16" s="145"/>
      <c r="AF16" s="145"/>
    </row>
    <row r="17" spans="1:32" ht="13.15" customHeight="1" x14ac:dyDescent="0.35">
      <c r="A17" s="45"/>
      <c r="B17" s="143" t="s">
        <v>2</v>
      </c>
      <c r="C17" s="143"/>
      <c r="D17" s="160">
        <v>1</v>
      </c>
      <c r="E17" s="239" t="s">
        <v>72</v>
      </c>
      <c r="F17" s="239"/>
      <c r="G17" s="238">
        <v>7.1199999999999999E-2</v>
      </c>
      <c r="H17" s="238"/>
      <c r="I17" s="238"/>
      <c r="J17" s="238"/>
      <c r="K17" s="154">
        <v>0.56279999999999997</v>
      </c>
      <c r="L17" s="238">
        <v>0.66659999999999997</v>
      </c>
      <c r="M17" s="238"/>
      <c r="N17" s="238"/>
      <c r="O17" s="238"/>
      <c r="P17" s="141">
        <f>L17</f>
        <v>0.66659999999999997</v>
      </c>
      <c r="Q17" s="142"/>
      <c r="X17" s="145"/>
      <c r="Y17" s="145"/>
      <c r="Z17" s="145"/>
      <c r="AA17" s="145"/>
      <c r="AB17" s="145"/>
      <c r="AC17" s="145"/>
      <c r="AD17" s="145"/>
      <c r="AE17" s="145"/>
      <c r="AF17" s="145"/>
    </row>
    <row r="18" spans="1:32" ht="13.15" customHeight="1" x14ac:dyDescent="0.35">
      <c r="A18" s="45"/>
      <c r="B18" s="194"/>
      <c r="C18" s="194"/>
      <c r="D18" s="2"/>
      <c r="E18" s="2"/>
      <c r="F18" s="199"/>
      <c r="G18" s="199"/>
      <c r="H18" s="199"/>
      <c r="I18" s="199"/>
      <c r="J18" s="199"/>
      <c r="K18" s="199"/>
      <c r="L18" s="200"/>
      <c r="M18" s="200"/>
      <c r="N18" s="200"/>
      <c r="O18" s="200"/>
      <c r="P18" s="46"/>
      <c r="Q18" s="142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</row>
    <row r="19" spans="1:32" ht="13.15" customHeight="1" x14ac:dyDescent="0.35">
      <c r="A19" s="45"/>
      <c r="B19" s="117" t="s">
        <v>61</v>
      </c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5"/>
      <c r="O19" s="115"/>
      <c r="P19" s="11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</row>
    <row r="20" spans="1:32" ht="13.15" customHeight="1" x14ac:dyDescent="0.35">
      <c r="A20" s="45"/>
      <c r="B20" s="117" t="s">
        <v>45</v>
      </c>
      <c r="C20" s="117"/>
      <c r="D20" s="117"/>
      <c r="E20" s="117"/>
      <c r="F20" s="117"/>
      <c r="G20" s="117" t="s">
        <v>59</v>
      </c>
      <c r="I20" s="117"/>
      <c r="K20" s="117" t="s">
        <v>81</v>
      </c>
      <c r="M20" s="121" t="s">
        <v>71</v>
      </c>
      <c r="N20" s="115"/>
      <c r="O20" s="115"/>
      <c r="P20" s="11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</row>
    <row r="21" spans="1:32" ht="13.15" customHeight="1" x14ac:dyDescent="0.35">
      <c r="A21" s="1"/>
      <c r="B21" s="146"/>
      <c r="C21" s="147"/>
      <c r="D21" s="146"/>
      <c r="E21" s="146"/>
      <c r="G21" s="146"/>
      <c r="H21" s="146"/>
      <c r="I21" s="146"/>
      <c r="J21" s="148"/>
      <c r="L21" s="146"/>
      <c r="M21" s="146"/>
      <c r="O21" s="149"/>
      <c r="S21" s="145"/>
      <c r="T21" s="145"/>
      <c r="U21" s="145"/>
      <c r="V21" s="145"/>
      <c r="W21" s="145"/>
      <c r="X21" s="145"/>
    </row>
    <row r="22" spans="1:32" ht="13.15" customHeight="1" x14ac:dyDescent="0.35">
      <c r="A22" s="1"/>
      <c r="C22" s="143"/>
      <c r="D22" s="144"/>
      <c r="E22" s="144"/>
      <c r="F22" s="55"/>
      <c r="G22" s="55"/>
      <c r="H22" s="54"/>
      <c r="I22" s="54"/>
      <c r="J22" s="55"/>
      <c r="K22" s="55"/>
      <c r="L22" s="54"/>
      <c r="M22" s="54"/>
      <c r="N22" s="54"/>
      <c r="O22" s="54"/>
      <c r="P22" s="56"/>
      <c r="R22" s="145"/>
      <c r="S22" s="145"/>
      <c r="T22" s="145"/>
      <c r="U22" s="145"/>
      <c r="V22" s="145"/>
      <c r="W22" s="145"/>
      <c r="X22" s="145"/>
    </row>
    <row r="23" spans="1:32" ht="13.15" customHeight="1" x14ac:dyDescent="0.35">
      <c r="A23" s="1"/>
      <c r="B23" s="143"/>
      <c r="C23" s="143"/>
      <c r="D23" s="45"/>
      <c r="E23" s="45"/>
      <c r="F23" s="55"/>
      <c r="G23" s="55"/>
      <c r="H23" s="54"/>
      <c r="I23" s="54"/>
      <c r="J23" s="55"/>
      <c r="K23" s="55"/>
      <c r="L23" s="54"/>
      <c r="M23" s="54"/>
      <c r="N23" s="54"/>
      <c r="O23" s="54"/>
      <c r="P23" s="56"/>
      <c r="R23" s="145"/>
      <c r="S23" s="145"/>
      <c r="T23" s="145"/>
      <c r="U23" s="145"/>
      <c r="V23" s="145"/>
      <c r="W23" s="145"/>
      <c r="X23" s="145"/>
    </row>
    <row r="24" spans="1:32" ht="13.15" customHeight="1" x14ac:dyDescent="0.35">
      <c r="A24" s="1"/>
      <c r="B24" s="143"/>
      <c r="C24" s="143"/>
      <c r="D24" s="144"/>
      <c r="E24" s="144"/>
      <c r="F24" s="55"/>
      <c r="G24" s="55"/>
      <c r="H24" s="54"/>
      <c r="I24" s="54"/>
      <c r="J24" s="55"/>
      <c r="K24" s="55"/>
      <c r="L24" s="54"/>
      <c r="M24" s="54"/>
      <c r="N24" s="54"/>
      <c r="O24" s="54"/>
      <c r="P24" s="56"/>
      <c r="R24" s="145"/>
      <c r="S24" s="145"/>
      <c r="T24" s="145"/>
      <c r="U24" s="145"/>
      <c r="V24" s="145"/>
      <c r="W24" s="145"/>
      <c r="X24" s="145"/>
    </row>
    <row r="25" spans="1:32" ht="14.5" customHeight="1" x14ac:dyDescent="0.35">
      <c r="A25" s="1"/>
      <c r="R25" s="145"/>
      <c r="S25" s="150"/>
      <c r="T25" s="145"/>
      <c r="U25" s="145"/>
      <c r="V25" s="145"/>
      <c r="W25" s="145"/>
      <c r="X25" s="145"/>
    </row>
    <row r="26" spans="1:32" ht="13.15" customHeight="1" x14ac:dyDescent="0.35">
      <c r="R26" s="145"/>
      <c r="S26" s="145"/>
      <c r="T26" s="145"/>
      <c r="U26" s="145"/>
      <c r="V26" s="145"/>
      <c r="W26" s="145"/>
    </row>
    <row r="27" spans="1:32" ht="13.15" customHeight="1" x14ac:dyDescent="0.35">
      <c r="R27" s="145"/>
      <c r="S27" s="145"/>
      <c r="T27" s="145"/>
      <c r="U27" s="145"/>
      <c r="V27" s="145"/>
      <c r="W27" s="145"/>
    </row>
    <row r="28" spans="1:32" ht="13.15" customHeight="1" x14ac:dyDescent="0.35">
      <c r="R28" s="145"/>
      <c r="S28" s="145"/>
      <c r="T28" s="145"/>
      <c r="U28" s="145"/>
      <c r="V28" s="145"/>
      <c r="W28" s="145"/>
    </row>
    <row r="29" spans="1:32" ht="13.15" customHeight="1" x14ac:dyDescent="0.35">
      <c r="B29" s="146"/>
      <c r="C29" s="146"/>
      <c r="D29" s="146"/>
      <c r="E29" s="146"/>
      <c r="G29" s="146"/>
      <c r="H29" s="146"/>
      <c r="I29" s="146"/>
      <c r="J29" s="146"/>
      <c r="K29" s="146"/>
      <c r="L29" s="146"/>
      <c r="M29" s="146"/>
      <c r="O29" s="149"/>
      <c r="R29" s="145"/>
      <c r="S29" s="145"/>
      <c r="T29" s="145"/>
      <c r="U29" s="145"/>
      <c r="V29" s="145"/>
      <c r="W29" s="145"/>
    </row>
    <row r="30" spans="1:32" ht="14.5" customHeight="1" x14ac:dyDescent="0.35">
      <c r="O30" s="149"/>
    </row>
    <row r="31" spans="1:32" ht="14.5" customHeight="1" x14ac:dyDescent="0.35"/>
    <row r="32" spans="1:32" ht="14.5" customHeight="1" x14ac:dyDescent="0.35"/>
    <row r="33" spans="2:15" ht="14.5" customHeight="1" x14ac:dyDescent="0.35"/>
    <row r="34" spans="2:15" ht="14.5" customHeight="1" x14ac:dyDescent="0.35"/>
    <row r="35" spans="2:15" ht="14.5" customHeight="1" x14ac:dyDescent="0.35"/>
    <row r="36" spans="2:15" ht="14.5" customHeight="1" x14ac:dyDescent="0.35"/>
    <row r="37" spans="2:15" ht="14.5" customHeight="1" x14ac:dyDescent="0.35"/>
    <row r="38" spans="2:15" ht="14.5" customHeight="1" x14ac:dyDescent="0.35"/>
    <row r="39" spans="2:15" ht="14.5" customHeight="1" x14ac:dyDescent="0.35"/>
    <row r="43" spans="2:15" ht="15" customHeight="1" x14ac:dyDescent="0.35">
      <c r="C43" s="240" t="s">
        <v>135</v>
      </c>
      <c r="D43" s="240"/>
      <c r="E43" s="240"/>
      <c r="F43" s="240"/>
      <c r="G43" s="240"/>
      <c r="H43" s="240"/>
      <c r="I43" s="240"/>
      <c r="J43" s="240"/>
      <c r="K43" s="240"/>
      <c r="L43" s="240"/>
      <c r="M43" s="240"/>
      <c r="N43" s="240"/>
      <c r="O43" s="240"/>
    </row>
    <row r="44" spans="2:15" x14ac:dyDescent="0.35">
      <c r="C44" s="240"/>
      <c r="D44" s="240"/>
      <c r="E44" s="240"/>
      <c r="F44" s="240"/>
      <c r="G44" s="240"/>
      <c r="H44" s="240"/>
      <c r="I44" s="240"/>
      <c r="J44" s="240"/>
      <c r="K44" s="240"/>
      <c r="L44" s="240"/>
      <c r="M44" s="240"/>
      <c r="N44" s="240"/>
      <c r="O44" s="240"/>
    </row>
    <row r="45" spans="2:15" ht="14.5" customHeight="1" x14ac:dyDescent="0.35">
      <c r="C45" s="240"/>
      <c r="D45" s="240"/>
      <c r="E45" s="240"/>
      <c r="F45" s="240"/>
      <c r="G45" s="240"/>
      <c r="H45" s="240"/>
      <c r="I45" s="240"/>
      <c r="J45" s="240"/>
      <c r="K45" s="240"/>
      <c r="L45" s="240"/>
      <c r="M45" s="240"/>
      <c r="N45" s="240"/>
      <c r="O45" s="240"/>
    </row>
    <row r="46" spans="2:15" ht="14.5" customHeight="1" x14ac:dyDescent="0.35">
      <c r="B46" s="145"/>
      <c r="C46" s="240"/>
      <c r="D46" s="240"/>
      <c r="E46" s="240"/>
      <c r="F46" s="240"/>
      <c r="G46" s="240"/>
      <c r="H46" s="240"/>
      <c r="I46" s="240"/>
      <c r="J46" s="240"/>
      <c r="K46" s="240"/>
      <c r="L46" s="240"/>
      <c r="M46" s="240"/>
      <c r="N46" s="240"/>
      <c r="O46" s="240"/>
    </row>
    <row r="47" spans="2:15" x14ac:dyDescent="0.35">
      <c r="B47" s="145"/>
      <c r="C47" s="240"/>
      <c r="D47" s="240"/>
      <c r="E47" s="240"/>
      <c r="F47" s="240"/>
      <c r="G47" s="240"/>
      <c r="H47" s="240"/>
      <c r="I47" s="240"/>
      <c r="J47" s="240"/>
      <c r="K47" s="240"/>
      <c r="L47" s="240"/>
      <c r="M47" s="240"/>
      <c r="N47" s="240"/>
      <c r="O47" s="240"/>
    </row>
    <row r="48" spans="2:15" x14ac:dyDescent="0.35">
      <c r="B48" s="145"/>
      <c r="C48" s="240"/>
      <c r="D48" s="240"/>
      <c r="E48" s="240"/>
      <c r="F48" s="240"/>
      <c r="G48" s="240"/>
      <c r="H48" s="240"/>
      <c r="I48" s="240"/>
      <c r="J48" s="240"/>
      <c r="K48" s="240"/>
      <c r="L48" s="240"/>
      <c r="M48" s="240"/>
      <c r="N48" s="240"/>
      <c r="O48" s="240"/>
    </row>
    <row r="49" spans="1:15" x14ac:dyDescent="0.35">
      <c r="B49" s="145"/>
      <c r="O49" s="145"/>
    </row>
    <row r="50" spans="1:15" x14ac:dyDescent="0.35">
      <c r="B50" s="145"/>
    </row>
    <row r="51" spans="1:15" x14ac:dyDescent="0.35">
      <c r="A51" s="151"/>
      <c r="B51" s="145"/>
      <c r="C51" s="145"/>
      <c r="D51" s="145"/>
      <c r="E51" s="145"/>
      <c r="F51" s="145"/>
      <c r="G51" s="145"/>
    </row>
    <row r="52" spans="1:15" x14ac:dyDescent="0.35">
      <c r="B52" s="145"/>
      <c r="C52" s="145"/>
      <c r="D52" s="145"/>
      <c r="E52" s="145"/>
      <c r="F52" s="145"/>
      <c r="G52" s="145"/>
    </row>
    <row r="53" spans="1:15" x14ac:dyDescent="0.35">
      <c r="B53" s="145"/>
      <c r="C53" s="145"/>
      <c r="D53" s="145"/>
      <c r="E53" s="145"/>
      <c r="F53" s="145"/>
      <c r="G53" s="145"/>
    </row>
    <row r="54" spans="1:15" x14ac:dyDescent="0.35">
      <c r="B54" s="145"/>
      <c r="C54" s="145"/>
      <c r="D54" s="145"/>
      <c r="E54" s="145"/>
      <c r="F54" s="145"/>
      <c r="G54" s="145"/>
    </row>
    <row r="55" spans="1:15" x14ac:dyDescent="0.35">
      <c r="B55" s="145"/>
      <c r="C55" s="145"/>
      <c r="D55" s="145"/>
      <c r="E55" s="145"/>
      <c r="F55" s="145"/>
      <c r="G55" s="145"/>
    </row>
  </sheetData>
  <mergeCells count="27">
    <mergeCell ref="C43:O48"/>
    <mergeCell ref="L16:O16"/>
    <mergeCell ref="L17:O17"/>
    <mergeCell ref="B18:C18"/>
    <mergeCell ref="F18:G18"/>
    <mergeCell ref="H18:I18"/>
    <mergeCell ref="J18:K18"/>
    <mergeCell ref="L18:O18"/>
    <mergeCell ref="E16:F16"/>
    <mergeCell ref="G16:J16"/>
    <mergeCell ref="E17:F17"/>
    <mergeCell ref="G17:J17"/>
    <mergeCell ref="L14:O14"/>
    <mergeCell ref="L15:O15"/>
    <mergeCell ref="G14:J14"/>
    <mergeCell ref="G15:J15"/>
    <mergeCell ref="E14:F14"/>
    <mergeCell ref="E15:F15"/>
    <mergeCell ref="B13:C13"/>
    <mergeCell ref="L13:O13"/>
    <mergeCell ref="G13:J13"/>
    <mergeCell ref="D13:F13"/>
    <mergeCell ref="C2:Q2"/>
    <mergeCell ref="A4:N4"/>
    <mergeCell ref="C6:P6"/>
    <mergeCell ref="C7:P11"/>
    <mergeCell ref="I12:P12"/>
  </mergeCells>
  <conditionalFormatting sqref="P14:P17">
    <cfRule type="iconSet" priority="1">
      <iconSet showValue="0">
        <cfvo type="percent" val="0"/>
        <cfvo type="num" val="0.85"/>
        <cfvo type="num" val="1"/>
      </iconSet>
    </cfRule>
  </conditionalFormatting>
  <printOptions horizontalCentered="1"/>
  <pageMargins left="0.19685039370078741" right="0.19685039370078741" top="0.19685039370078741" bottom="0.19685039370078741" header="0" footer="0.19685039370078741"/>
  <pageSetup paperSize="9" scale="96" fitToHeight="0" orientation="portrait" r:id="rId1"/>
  <headerFooter>
    <oddFooter>&amp;C&amp;"Arial,Negrito"Coordenadoria de Estatística e Gestão de Indicadores&amp;"Arial,Normal" (estatistica@trt2.jus.br)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763BCA09-2914-4CB4-8EF1-3AA650F101B7}">
            <x14:iconSet iconSet="4TrafficLights" showValue="0" custom="1">
              <x14:cfvo type="percent">
                <xm:f>0</xm:f>
              </x14:cfvo>
              <x14:cfvo type="num">
                <xm:f>0.8</xm:f>
              </x14:cfvo>
              <x14:cfvo type="num">
                <xm:f>0.9</xm:f>
              </x14:cfvo>
              <x14:cfvo type="num">
                <xm:f>1</xm:f>
              </x14:cfvo>
              <x14:cfIcon iconSet="4RedToBlack" iconId="3"/>
              <x14:cfIcon iconSet="4RedToBlack" iconId="2"/>
              <x14:cfIcon iconSet="3TrafficLights1" iconId="1"/>
              <x14:cfIcon iconSet="3TrafficLights1" iconId="2"/>
            </x14:iconSet>
          </x14:cfRule>
          <xm:sqref>P22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5"/>
  <sheetViews>
    <sheetView topLeftCell="A34" workbookViewId="0">
      <selection activeCell="R14" sqref="R14"/>
    </sheetView>
  </sheetViews>
  <sheetFormatPr defaultColWidth="9.1796875" defaultRowHeight="14.5" x14ac:dyDescent="0.25"/>
  <cols>
    <col min="1" max="1" width="9.453125" style="94" customWidth="1"/>
    <col min="2" max="2" width="3" style="94" customWidth="1"/>
    <col min="3" max="3" width="7.1796875" style="94" customWidth="1"/>
    <col min="4" max="5" width="0.81640625" style="94" customWidth="1"/>
    <col min="6" max="6" width="9.26953125" style="94" customWidth="1"/>
    <col min="7" max="8" width="3.1796875" style="94" customWidth="1"/>
    <col min="9" max="9" width="12.453125" style="94" customWidth="1"/>
    <col min="10" max="10" width="2.26953125" style="94" customWidth="1"/>
    <col min="11" max="11" width="2" style="94" customWidth="1"/>
    <col min="12" max="12" width="16.81640625" style="94" customWidth="1"/>
    <col min="13" max="13" width="10" style="94" customWidth="1"/>
    <col min="14" max="14" width="2.54296875" style="94" customWidth="1"/>
    <col min="15" max="15" width="2.7265625" style="94" customWidth="1"/>
    <col min="16" max="16" width="3" style="94" customWidth="1"/>
    <col min="17" max="17" width="2.7265625" style="94" customWidth="1"/>
    <col min="18" max="18" width="9.7265625" style="94" customWidth="1"/>
    <col min="19" max="22" width="9.1796875" style="94"/>
    <col min="23" max="23" width="9.7265625" style="94" customWidth="1"/>
    <col min="24" max="16384" width="9.1796875" style="94"/>
  </cols>
  <sheetData>
    <row r="1" spans="1:20" ht="15" customHeight="1" x14ac:dyDescent="0.25"/>
    <row r="2" spans="1:20" ht="15.75" customHeight="1" x14ac:dyDescent="0.25">
      <c r="D2" s="191" t="s">
        <v>85</v>
      </c>
      <c r="E2" s="191"/>
      <c r="F2" s="191"/>
      <c r="G2" s="191"/>
      <c r="H2" s="191"/>
      <c r="I2" s="191"/>
      <c r="J2" s="191"/>
      <c r="K2" s="191"/>
      <c r="L2" s="191"/>
      <c r="M2" s="191"/>
      <c r="N2" s="95"/>
      <c r="O2" s="95"/>
      <c r="P2" s="95"/>
      <c r="Q2" s="95"/>
      <c r="R2" s="95"/>
    </row>
    <row r="3" spans="1:20" ht="15.75" customHeight="1" x14ac:dyDescent="0.25"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</row>
    <row r="4" spans="1:20" ht="22.15" customHeight="1" x14ac:dyDescent="0.25">
      <c r="A4" s="192"/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</row>
    <row r="5" spans="1:20" ht="14.5" customHeight="1" x14ac:dyDescent="0.25"/>
    <row r="6" spans="1:20" ht="15.65" customHeight="1" x14ac:dyDescent="0.25">
      <c r="C6" s="42" t="s">
        <v>29</v>
      </c>
      <c r="D6" s="18"/>
      <c r="E6" s="18"/>
    </row>
    <row r="7" spans="1:20" ht="14.5" customHeight="1" x14ac:dyDescent="0.25">
      <c r="C7" s="198" t="s">
        <v>101</v>
      </c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12"/>
    </row>
    <row r="8" spans="1:20" ht="14.5" customHeight="1" x14ac:dyDescent="0.25">
      <c r="C8" s="198"/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112"/>
    </row>
    <row r="9" spans="1:20" ht="12" customHeight="1" x14ac:dyDescent="0.25">
      <c r="C9" s="96"/>
      <c r="D9" s="96"/>
      <c r="E9" s="96"/>
    </row>
    <row r="10" spans="1:20" ht="14.5" customHeight="1" x14ac:dyDescent="0.25">
      <c r="B10" s="97" t="s">
        <v>16</v>
      </c>
      <c r="I10" s="193" t="s">
        <v>123</v>
      </c>
      <c r="J10" s="193"/>
      <c r="K10" s="193"/>
      <c r="L10" s="193"/>
      <c r="M10" s="193"/>
      <c r="N10" s="193"/>
      <c r="O10" s="193"/>
      <c r="P10" s="193"/>
      <c r="Q10" s="193"/>
    </row>
    <row r="11" spans="1:20" ht="27.65" customHeight="1" x14ac:dyDescent="0.15">
      <c r="B11" s="194" t="s">
        <v>14</v>
      </c>
      <c r="C11" s="194"/>
      <c r="D11" s="2"/>
      <c r="E11" s="2"/>
      <c r="F11" s="195" t="s">
        <v>17</v>
      </c>
      <c r="G11" s="195"/>
      <c r="H11" s="195"/>
      <c r="I11" s="195" t="s">
        <v>18</v>
      </c>
      <c r="J11" s="195"/>
      <c r="K11" s="195"/>
      <c r="L11" s="91" t="s">
        <v>65</v>
      </c>
      <c r="M11" s="195" t="s">
        <v>30</v>
      </c>
      <c r="N11" s="195"/>
      <c r="O11" s="195"/>
      <c r="P11" s="195"/>
      <c r="Q11" s="89">
        <v>3</v>
      </c>
    </row>
    <row r="12" spans="1:20" ht="13.15" customHeight="1" x14ac:dyDescent="0.25">
      <c r="B12" s="98" t="s">
        <v>13</v>
      </c>
      <c r="C12" s="98"/>
      <c r="D12" s="98"/>
      <c r="E12" s="98"/>
      <c r="F12" s="196">
        <f>'[2]Dados Meta 1'!B5</f>
        <v>21723</v>
      </c>
      <c r="G12" s="196"/>
      <c r="H12" s="196"/>
      <c r="I12" s="196">
        <f>'[2]Dados Meta 1'!D5</f>
        <v>16042</v>
      </c>
      <c r="J12" s="196"/>
      <c r="K12" s="196"/>
      <c r="L12" s="93">
        <f>'[2]Dados Meta 1'!N5</f>
        <v>0.70253109125941493</v>
      </c>
      <c r="M12" s="197">
        <f>'[2]Dados Meta 1'!O5</f>
        <v>0.70253109125941493</v>
      </c>
      <c r="N12" s="197"/>
      <c r="O12" s="197"/>
      <c r="P12" s="197"/>
      <c r="Q12" s="99">
        <f>'[2]Dados Meta 1'!O5</f>
        <v>0.70253109125941493</v>
      </c>
      <c r="R12" s="100"/>
      <c r="S12" s="100"/>
      <c r="T12" s="100"/>
    </row>
    <row r="13" spans="1:20" ht="13.15" customHeight="1" x14ac:dyDescent="0.25">
      <c r="B13" s="101" t="s">
        <v>12</v>
      </c>
      <c r="C13" s="101"/>
      <c r="D13" s="101"/>
      <c r="E13" s="101"/>
      <c r="F13" s="196">
        <f>'[2]Dados Meta 1'!B6</f>
        <v>27606</v>
      </c>
      <c r="G13" s="196"/>
      <c r="H13" s="196"/>
      <c r="I13" s="196">
        <f>'[2]Dados Meta 1'!D6</f>
        <v>29082</v>
      </c>
      <c r="J13" s="196"/>
      <c r="K13" s="196"/>
      <c r="L13" s="93">
        <f>'[2]Dados Meta 1'!N6</f>
        <v>1.022815158546017</v>
      </c>
      <c r="M13" s="197">
        <f>'[2]Dados Meta 1'!O6</f>
        <v>0.8802090442854078</v>
      </c>
      <c r="N13" s="197"/>
      <c r="O13" s="197"/>
      <c r="P13" s="197"/>
      <c r="Q13" s="99">
        <f>'[2]Dados Meta 1'!O6</f>
        <v>0.8802090442854078</v>
      </c>
      <c r="R13" s="100"/>
      <c r="S13" s="100"/>
      <c r="T13" s="100"/>
    </row>
    <row r="14" spans="1:20" ht="13.15" customHeight="1" x14ac:dyDescent="0.25">
      <c r="B14" s="98" t="s">
        <v>11</v>
      </c>
      <c r="C14" s="98"/>
      <c r="D14" s="98"/>
      <c r="E14" s="98"/>
      <c r="F14" s="196">
        <f>'[2]Dados Meta 1'!B7</f>
        <v>34863</v>
      </c>
      <c r="G14" s="196"/>
      <c r="H14" s="196"/>
      <c r="I14" s="196">
        <f>'[2]Dados Meta 1'!D7</f>
        <v>40968</v>
      </c>
      <c r="J14" s="196"/>
      <c r="K14" s="196"/>
      <c r="L14" s="93">
        <f>'[2]Dados Meta 1'!N7</f>
        <v>1.1463871418588401</v>
      </c>
      <c r="M14" s="197">
        <f>'[2]Dados Meta 1'!O7</f>
        <v>0.98960427316064559</v>
      </c>
      <c r="N14" s="197"/>
      <c r="O14" s="197"/>
      <c r="P14" s="197"/>
      <c r="Q14" s="99">
        <f>'[2]Dados Meta 1'!O7</f>
        <v>0.98960427316064559</v>
      </c>
      <c r="R14" s="100"/>
      <c r="S14" s="100"/>
      <c r="T14" s="100"/>
    </row>
    <row r="15" spans="1:20" ht="13.15" customHeight="1" x14ac:dyDescent="0.25">
      <c r="A15" s="98"/>
      <c r="B15" s="101" t="s">
        <v>10</v>
      </c>
      <c r="C15" s="101"/>
      <c r="D15" s="101"/>
      <c r="E15" s="101"/>
      <c r="F15" s="196">
        <f>'[2]Dados Meta 1'!B8</f>
        <v>28734</v>
      </c>
      <c r="G15" s="196"/>
      <c r="H15" s="196"/>
      <c r="I15" s="196">
        <f>'[2]Dados Meta 1'!D8</f>
        <v>29496</v>
      </c>
      <c r="J15" s="196"/>
      <c r="K15" s="196"/>
      <c r="L15" s="93">
        <f>'[2]Dados Meta 1'!N8</f>
        <v>1.0103678357570574</v>
      </c>
      <c r="M15" s="197">
        <f>'[2]Dados Meta 1'!O8</f>
        <v>0.99483139689883815</v>
      </c>
      <c r="N15" s="197"/>
      <c r="O15" s="197"/>
      <c r="P15" s="197"/>
      <c r="Q15" s="99">
        <f>'[2]Dados Meta 1'!O8</f>
        <v>0.99483139689883815</v>
      </c>
      <c r="R15" s="100"/>
      <c r="S15" s="100"/>
      <c r="T15" s="100"/>
    </row>
    <row r="16" spans="1:20" ht="13.15" customHeight="1" x14ac:dyDescent="0.25">
      <c r="A16" s="98"/>
      <c r="B16" s="98" t="s">
        <v>9</v>
      </c>
      <c r="C16" s="98"/>
      <c r="D16" s="98"/>
      <c r="E16" s="98"/>
      <c r="F16" s="196">
        <f>'[2]Dados Meta 1'!B9</f>
        <v>34429</v>
      </c>
      <c r="G16" s="196"/>
      <c r="H16" s="196"/>
      <c r="I16" s="196">
        <f>'[2]Dados Meta 1'!D9</f>
        <v>38981</v>
      </c>
      <c r="J16" s="196"/>
      <c r="K16" s="196"/>
      <c r="L16" s="93">
        <f>'[2]Dados Meta 1'!N9</f>
        <v>1.1117059141775107</v>
      </c>
      <c r="M16" s="197">
        <f>'[2]Dados Meta 1'!O9</f>
        <v>1.0219489157645132</v>
      </c>
      <c r="N16" s="197"/>
      <c r="O16" s="197"/>
      <c r="P16" s="197"/>
      <c r="Q16" s="99">
        <f>'[2]Dados Meta 1'!O9</f>
        <v>1.0219489157645132</v>
      </c>
      <c r="R16" s="100"/>
      <c r="S16" s="100"/>
      <c r="T16" s="100"/>
    </row>
    <row r="17" spans="1:17" ht="13.15" customHeight="1" x14ac:dyDescent="0.25">
      <c r="A17" s="98"/>
      <c r="B17" s="101" t="s">
        <v>8</v>
      </c>
      <c r="C17" s="101"/>
      <c r="D17" s="101"/>
      <c r="E17" s="101"/>
      <c r="F17" s="196">
        <f>'[2]Dados Meta 1'!B10</f>
        <v>31349</v>
      </c>
      <c r="G17" s="196"/>
      <c r="H17" s="196"/>
      <c r="I17" s="196">
        <f>'[2]Dados Meta 1'!D10</f>
        <v>36283</v>
      </c>
      <c r="J17" s="196"/>
      <c r="K17" s="196"/>
      <c r="L17" s="93">
        <f>'[2]Dados Meta 1'!N10</f>
        <v>1.1386888735833698</v>
      </c>
      <c r="M17" s="197">
        <f>'[2]Dados Meta 1'!O10</f>
        <v>1.042293468893519</v>
      </c>
      <c r="N17" s="197"/>
      <c r="O17" s="197"/>
      <c r="P17" s="197"/>
      <c r="Q17" s="99">
        <f>'[2]Dados Meta 1'!O10</f>
        <v>1.042293468893519</v>
      </c>
    </row>
    <row r="18" spans="1:17" ht="13.15" customHeight="1" x14ac:dyDescent="0.25">
      <c r="A18" s="98"/>
      <c r="B18" s="98" t="s">
        <v>7</v>
      </c>
      <c r="C18" s="98"/>
      <c r="D18" s="98"/>
      <c r="E18" s="98"/>
      <c r="F18" s="196">
        <f>'[2]Dados Meta 1'!B11</f>
        <v>32450</v>
      </c>
      <c r="G18" s="196"/>
      <c r="H18" s="196"/>
      <c r="I18" s="196">
        <f>'[2]Dados Meta 1'!D11</f>
        <v>34340</v>
      </c>
      <c r="J18" s="196"/>
      <c r="K18" s="196"/>
      <c r="L18" s="93">
        <f>'[2]Dados Meta 1'!N11</f>
        <v>1.0485933503836318</v>
      </c>
      <c r="M18" s="197">
        <f>'[2]Dados Meta 1'!O11</f>
        <v>1.0432554202265694</v>
      </c>
      <c r="N18" s="197"/>
      <c r="O18" s="197"/>
      <c r="P18" s="197"/>
      <c r="Q18" s="99">
        <f>'[2]Dados Meta 1'!O11</f>
        <v>1.0432554202265694</v>
      </c>
    </row>
    <row r="19" spans="1:17" ht="13.15" customHeight="1" x14ac:dyDescent="0.25">
      <c r="B19" s="101" t="s">
        <v>6</v>
      </c>
      <c r="C19" s="101"/>
      <c r="D19" s="101"/>
      <c r="E19" s="101"/>
      <c r="F19" s="196">
        <f>'[2]Dados Meta 1'!B12</f>
        <v>34938</v>
      </c>
      <c r="G19" s="196"/>
      <c r="H19" s="196"/>
      <c r="I19" s="196">
        <f>'[2]Dados Meta 1'!D12</f>
        <v>38636</v>
      </c>
      <c r="J19" s="196"/>
      <c r="K19" s="196"/>
      <c r="L19" s="93">
        <f>'[2]Dados Meta 1'!N12</f>
        <v>1.0961353477055396</v>
      </c>
      <c r="M19" s="197">
        <f>'[2]Dados Meta 1'!O12</f>
        <v>1.0506905846711672</v>
      </c>
      <c r="N19" s="197"/>
      <c r="O19" s="197"/>
      <c r="P19" s="197"/>
      <c r="Q19" s="99">
        <f>'[2]Dados Meta 1'!O12</f>
        <v>1.0506905846711672</v>
      </c>
    </row>
    <row r="20" spans="1:17" ht="13.15" customHeight="1" x14ac:dyDescent="0.25">
      <c r="B20" s="98" t="s">
        <v>5</v>
      </c>
      <c r="C20" s="98"/>
      <c r="D20" s="98"/>
      <c r="E20" s="98"/>
      <c r="F20" s="196">
        <f>'[2]Dados Meta 1'!B13</f>
        <v>31334</v>
      </c>
      <c r="G20" s="196"/>
      <c r="H20" s="196"/>
      <c r="I20" s="196">
        <f>'[2]Dados Meta 1'!D13</f>
        <v>34457</v>
      </c>
      <c r="J20" s="196"/>
      <c r="K20" s="196"/>
      <c r="L20" s="93">
        <f>'[2]Dados Meta 1'!N13</f>
        <v>1.0904362627663597</v>
      </c>
      <c r="M20" s="197">
        <f>'[2]Dados Meta 1'!O13</f>
        <v>1.055145825757549</v>
      </c>
      <c r="N20" s="197"/>
      <c r="O20" s="197"/>
      <c r="P20" s="197"/>
      <c r="Q20" s="99">
        <f>'[2]Dados Meta 1'!O13</f>
        <v>1.055145825757549</v>
      </c>
    </row>
    <row r="21" spans="1:17" ht="13.15" customHeight="1" x14ac:dyDescent="0.25">
      <c r="B21" s="101" t="s">
        <v>4</v>
      </c>
      <c r="C21" s="101"/>
      <c r="D21" s="101"/>
      <c r="E21" s="101"/>
      <c r="F21" s="196">
        <f>'[2]Dados Meta 1'!B14</f>
        <v>32746</v>
      </c>
      <c r="G21" s="196"/>
      <c r="H21" s="196"/>
      <c r="I21" s="196">
        <f>'[2]Dados Meta 1'!D14</f>
        <v>36094</v>
      </c>
      <c r="J21" s="196"/>
      <c r="K21" s="196"/>
      <c r="L21" s="93">
        <f>'[2]Dados Meta 1'!N14</f>
        <v>1.098064164318822</v>
      </c>
      <c r="M21" s="197">
        <f>'[2]Dados Meta 1'!O14</f>
        <v>1.059628719680513</v>
      </c>
      <c r="N21" s="197"/>
      <c r="O21" s="197"/>
      <c r="P21" s="197"/>
      <c r="Q21" s="99">
        <f>'[2]Dados Meta 1'!O14</f>
        <v>1.059628719680513</v>
      </c>
    </row>
    <row r="22" spans="1:17" ht="13.15" customHeight="1" x14ac:dyDescent="0.25">
      <c r="B22" s="98" t="s">
        <v>3</v>
      </c>
      <c r="C22" s="98"/>
      <c r="D22" s="98"/>
      <c r="E22" s="98"/>
      <c r="F22" s="196">
        <f>'[2]Dados Meta 1'!B15</f>
        <v>29194</v>
      </c>
      <c r="G22" s="196"/>
      <c r="H22" s="196"/>
      <c r="I22" s="196">
        <f>'[2]Dados Meta 1'!D15</f>
        <v>32860</v>
      </c>
      <c r="J22" s="196"/>
      <c r="K22" s="196"/>
      <c r="L22" s="93">
        <f>'[2]Dados Meta 1'!N15</f>
        <v>1.1170731707317074</v>
      </c>
      <c r="M22" s="197">
        <f>'[2]Dados Meta 1'!O15</f>
        <v>1.064536000185091</v>
      </c>
      <c r="N22" s="197"/>
      <c r="O22" s="197"/>
      <c r="P22" s="197"/>
      <c r="Q22" s="99">
        <f>'[2]Dados Meta 1'!O15</f>
        <v>1.064536000185091</v>
      </c>
    </row>
    <row r="23" spans="1:17" ht="13.15" customHeight="1" x14ac:dyDescent="0.25">
      <c r="B23" s="101" t="s">
        <v>2</v>
      </c>
      <c r="C23" s="101"/>
      <c r="D23" s="101"/>
      <c r="E23" s="101"/>
      <c r="F23" s="196">
        <f>'[2]Dados Meta 1'!B16</f>
        <v>27273</v>
      </c>
      <c r="G23" s="196"/>
      <c r="H23" s="196"/>
      <c r="I23" s="196">
        <f>'[2]Dados Meta 1'!D16</f>
        <v>24774</v>
      </c>
      <c r="J23" s="196"/>
      <c r="K23" s="196"/>
      <c r="L23" s="93">
        <f>'[2]Dados Meta 1'!N16</f>
        <v>0.9024717796087256</v>
      </c>
      <c r="M23" s="197">
        <f>'[2]Dados Meta 1'!O16</f>
        <v>1.0525787113675447</v>
      </c>
      <c r="N23" s="197"/>
      <c r="O23" s="197"/>
      <c r="P23" s="197"/>
      <c r="Q23" s="99">
        <f>'[2]Dados Meta 1'!O16</f>
        <v>1.0525787113675447</v>
      </c>
    </row>
    <row r="24" spans="1:17" ht="14.5" customHeight="1" x14ac:dyDescent="0.25">
      <c r="B24" s="194" t="s">
        <v>1</v>
      </c>
      <c r="C24" s="194"/>
      <c r="D24" s="2"/>
      <c r="E24" s="2"/>
      <c r="F24" s="199">
        <f>SUM(F12:F23)</f>
        <v>366639</v>
      </c>
      <c r="G24" s="199"/>
      <c r="H24" s="199"/>
      <c r="I24" s="199">
        <f>SUM(I12:I23)</f>
        <v>392013</v>
      </c>
      <c r="J24" s="199"/>
      <c r="K24" s="199"/>
      <c r="L24" s="92" t="s">
        <v>44</v>
      </c>
      <c r="M24" s="200">
        <f>'[2]Dados Meta 1'!O16</f>
        <v>1.0525787113675447</v>
      </c>
      <c r="N24" s="200"/>
      <c r="O24" s="200"/>
      <c r="P24" s="200"/>
      <c r="Q24" s="102">
        <f>M24</f>
        <v>1.0525787113675447</v>
      </c>
    </row>
    <row r="25" spans="1:17" ht="13.15" customHeight="1" x14ac:dyDescent="0.25">
      <c r="B25" s="103" t="s">
        <v>52</v>
      </c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</row>
    <row r="26" spans="1:17" ht="13.15" customHeight="1" x14ac:dyDescent="0.25">
      <c r="B26" s="103" t="s">
        <v>53</v>
      </c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</row>
    <row r="27" spans="1:17" ht="13.15" customHeight="1" x14ac:dyDescent="0.25">
      <c r="B27" s="103" t="s">
        <v>48</v>
      </c>
      <c r="C27" s="103"/>
      <c r="D27" s="103"/>
      <c r="E27" s="103"/>
      <c r="F27" s="103"/>
      <c r="H27" s="104" t="s">
        <v>0</v>
      </c>
      <c r="I27" s="103"/>
      <c r="J27" s="103"/>
      <c r="L27" s="122" t="s">
        <v>46</v>
      </c>
      <c r="M27" s="104" t="s">
        <v>47</v>
      </c>
      <c r="N27" s="103"/>
    </row>
    <row r="28" spans="1:17" ht="13.15" customHeight="1" x14ac:dyDescent="0.25">
      <c r="B28" s="103"/>
      <c r="D28" s="103"/>
      <c r="E28" s="103"/>
      <c r="G28" s="103"/>
      <c r="K28" s="103"/>
      <c r="L28" s="103"/>
      <c r="M28" s="103"/>
    </row>
    <row r="29" spans="1:17" ht="13.15" customHeight="1" x14ac:dyDescent="0.25">
      <c r="B29" s="103"/>
      <c r="C29" s="103"/>
      <c r="D29" s="103"/>
      <c r="E29" s="103"/>
      <c r="G29" s="103"/>
      <c r="I29" s="103"/>
      <c r="J29" s="103"/>
      <c r="K29" s="103"/>
      <c r="L29" s="103"/>
      <c r="M29" s="103"/>
      <c r="N29" s="103"/>
      <c r="P29" s="105"/>
    </row>
    <row r="30" spans="1:17" ht="13.15" customHeight="1" x14ac:dyDescent="0.25">
      <c r="B30" s="103"/>
      <c r="C30" s="103"/>
      <c r="D30" s="103"/>
      <c r="E30" s="103"/>
      <c r="G30" s="103"/>
      <c r="H30" s="103"/>
      <c r="I30" s="103"/>
      <c r="J30" s="103"/>
      <c r="K30" s="103"/>
      <c r="L30" s="103"/>
      <c r="M30" s="103"/>
      <c r="N30" s="103"/>
      <c r="P30" s="105"/>
    </row>
    <row r="31" spans="1:17" ht="14.5" customHeight="1" x14ac:dyDescent="0.25">
      <c r="P31" s="105"/>
    </row>
    <row r="32" spans="1:17" ht="14.5" customHeight="1" x14ac:dyDescent="0.25"/>
    <row r="33" spans="3:16" ht="14.5" customHeight="1" x14ac:dyDescent="0.25"/>
    <row r="34" spans="3:16" ht="14.5" customHeight="1" x14ac:dyDescent="0.25"/>
    <row r="35" spans="3:16" ht="14.5" customHeight="1" x14ac:dyDescent="0.25"/>
    <row r="36" spans="3:16" ht="14.5" customHeight="1" x14ac:dyDescent="0.25"/>
    <row r="37" spans="3:16" ht="14.5" customHeight="1" x14ac:dyDescent="0.25"/>
    <row r="38" spans="3:16" ht="14.5" customHeight="1" x14ac:dyDescent="0.25"/>
    <row r="39" spans="3:16" ht="14.5" customHeight="1" x14ac:dyDescent="0.25"/>
    <row r="40" spans="3:16" ht="14.5" customHeight="1" x14ac:dyDescent="0.25"/>
    <row r="47" spans="3:16" ht="15" customHeight="1" x14ac:dyDescent="0.25">
      <c r="D47" s="190" t="s">
        <v>137</v>
      </c>
      <c r="E47" s="190"/>
      <c r="F47" s="190"/>
      <c r="G47" s="190"/>
      <c r="H47" s="190"/>
      <c r="I47" s="190"/>
      <c r="J47" s="190"/>
      <c r="K47" s="190"/>
      <c r="L47" s="190"/>
      <c r="M47" s="190"/>
      <c r="N47" s="190"/>
      <c r="O47" s="190"/>
      <c r="P47" s="108"/>
    </row>
    <row r="48" spans="3:16" ht="14.5" customHeight="1" x14ac:dyDescent="0.25">
      <c r="C48" s="109"/>
      <c r="D48" s="190"/>
      <c r="E48" s="190"/>
      <c r="F48" s="190"/>
      <c r="G48" s="190"/>
      <c r="H48" s="190"/>
      <c r="I48" s="190"/>
      <c r="J48" s="190"/>
      <c r="K48" s="190"/>
      <c r="L48" s="190"/>
      <c r="M48" s="190"/>
      <c r="N48" s="190"/>
      <c r="O48" s="190"/>
      <c r="P48" s="108"/>
    </row>
    <row r="49" spans="1:16" ht="14.5" customHeight="1" x14ac:dyDescent="0.25">
      <c r="B49" s="98"/>
      <c r="C49" s="109"/>
      <c r="D49" s="190"/>
      <c r="E49" s="190"/>
      <c r="F49" s="190"/>
      <c r="G49" s="190"/>
      <c r="H49" s="190"/>
      <c r="I49" s="190"/>
      <c r="J49" s="190"/>
      <c r="K49" s="190"/>
      <c r="L49" s="190"/>
      <c r="M49" s="190"/>
      <c r="N49" s="190"/>
      <c r="O49" s="190"/>
      <c r="P49" s="108"/>
    </row>
    <row r="50" spans="1:16" x14ac:dyDescent="0.25">
      <c r="B50" s="98"/>
      <c r="C50" s="109"/>
      <c r="D50" s="190"/>
      <c r="E50" s="190"/>
      <c r="F50" s="190"/>
      <c r="G50" s="190"/>
      <c r="H50" s="190"/>
      <c r="I50" s="190"/>
      <c r="J50" s="190"/>
      <c r="K50" s="190"/>
      <c r="L50" s="190"/>
      <c r="M50" s="190"/>
      <c r="N50" s="190"/>
      <c r="O50" s="190"/>
      <c r="P50" s="108"/>
    </row>
    <row r="51" spans="1:16" x14ac:dyDescent="0.25">
      <c r="B51" s="98"/>
      <c r="C51" s="106"/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06"/>
    </row>
    <row r="52" spans="1:16" x14ac:dyDescent="0.25">
      <c r="B52" s="98"/>
      <c r="C52" s="106"/>
      <c r="D52" s="119"/>
      <c r="E52" s="119"/>
      <c r="F52" s="119"/>
      <c r="G52" s="119"/>
      <c r="H52" s="119"/>
      <c r="I52" s="119"/>
      <c r="J52" s="119"/>
      <c r="K52" s="119"/>
      <c r="L52" s="119"/>
      <c r="M52" s="119"/>
      <c r="N52" s="119"/>
      <c r="O52" s="106"/>
    </row>
    <row r="53" spans="1:16" x14ac:dyDescent="0.25">
      <c r="B53" s="98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</row>
    <row r="55" spans="1:16" x14ac:dyDescent="0.25">
      <c r="A55" s="107"/>
    </row>
  </sheetData>
  <mergeCells count="49">
    <mergeCell ref="C7:Q8"/>
    <mergeCell ref="F23:H23"/>
    <mergeCell ref="I23:K23"/>
    <mergeCell ref="M23:P23"/>
    <mergeCell ref="B24:C24"/>
    <mergeCell ref="F24:H24"/>
    <mergeCell ref="I24:K24"/>
    <mergeCell ref="M24:P24"/>
    <mergeCell ref="F21:H21"/>
    <mergeCell ref="I21:K21"/>
    <mergeCell ref="M21:P21"/>
    <mergeCell ref="F22:H22"/>
    <mergeCell ref="I22:K22"/>
    <mergeCell ref="M22:P22"/>
    <mergeCell ref="F19:H19"/>
    <mergeCell ref="I19:K19"/>
    <mergeCell ref="M19:P19"/>
    <mergeCell ref="F20:H20"/>
    <mergeCell ref="I20:K20"/>
    <mergeCell ref="M20:P20"/>
    <mergeCell ref="F17:H17"/>
    <mergeCell ref="I17:K17"/>
    <mergeCell ref="M17:P17"/>
    <mergeCell ref="F18:H18"/>
    <mergeCell ref="I18:K18"/>
    <mergeCell ref="M18:P18"/>
    <mergeCell ref="M14:P14"/>
    <mergeCell ref="F15:H15"/>
    <mergeCell ref="I15:K15"/>
    <mergeCell ref="M15:P15"/>
    <mergeCell ref="F16:H16"/>
    <mergeCell ref="I16:K16"/>
    <mergeCell ref="M16:P16"/>
    <mergeCell ref="D47:O50"/>
    <mergeCell ref="D2:M2"/>
    <mergeCell ref="A4:O4"/>
    <mergeCell ref="I10:Q10"/>
    <mergeCell ref="B11:C11"/>
    <mergeCell ref="F11:H11"/>
    <mergeCell ref="I11:K11"/>
    <mergeCell ref="M11:P11"/>
    <mergeCell ref="F12:H12"/>
    <mergeCell ref="I12:K12"/>
    <mergeCell ref="M12:P12"/>
    <mergeCell ref="F13:H13"/>
    <mergeCell ref="I13:K13"/>
    <mergeCell ref="M13:P13"/>
    <mergeCell ref="F14:H14"/>
    <mergeCell ref="I14:K14"/>
  </mergeCells>
  <conditionalFormatting sqref="Q12:Q23">
    <cfRule type="iconSet" priority="2">
      <iconSet showValue="0">
        <cfvo type="percent" val="0"/>
        <cfvo type="num" val="0.85"/>
        <cfvo type="num" val="1"/>
      </iconSet>
    </cfRule>
  </conditionalFormatting>
  <conditionalFormatting sqref="Q24">
    <cfRule type="iconSet" priority="1">
      <iconSet showValue="0">
        <cfvo type="percent" val="0"/>
        <cfvo type="num" val="0.85"/>
        <cfvo type="num" val="1"/>
      </iconSet>
    </cfRule>
  </conditionalFormatting>
  <printOptions horizontalCentered="1"/>
  <pageMargins left="0.19685039370078741" right="0.19685039370078741" top="0.19685039370078741" bottom="0.19685039370078741" header="0" footer="0"/>
  <pageSetup paperSize="9" scale="9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5"/>
  <sheetViews>
    <sheetView topLeftCell="A25" workbookViewId="0">
      <selection activeCell="R14" sqref="R14"/>
    </sheetView>
  </sheetViews>
  <sheetFormatPr defaultColWidth="8.81640625" defaultRowHeight="14.5" x14ac:dyDescent="0.25"/>
  <cols>
    <col min="1" max="1" width="9.453125" style="94" customWidth="1"/>
    <col min="2" max="2" width="3" style="94" customWidth="1"/>
    <col min="3" max="3" width="7.1796875" style="94" customWidth="1"/>
    <col min="4" max="5" width="0.81640625" style="94" customWidth="1"/>
    <col min="6" max="6" width="10.1796875" style="94" customWidth="1"/>
    <col min="7" max="8" width="3.1796875" style="94" customWidth="1"/>
    <col min="9" max="9" width="13.453125" style="94" customWidth="1"/>
    <col min="10" max="10" width="2.26953125" style="94" customWidth="1"/>
    <col min="11" max="11" width="2" style="94" customWidth="1"/>
    <col min="12" max="12" width="17" style="94" customWidth="1"/>
    <col min="13" max="13" width="8.26953125" style="94" customWidth="1"/>
    <col min="14" max="14" width="2.54296875" style="94" customWidth="1"/>
    <col min="15" max="15" width="2.7265625" style="94" customWidth="1"/>
    <col min="16" max="16" width="3" style="94" customWidth="1"/>
    <col min="17" max="17" width="2.7265625" style="94" customWidth="1"/>
    <col min="18" max="18" width="9.7265625" style="94" customWidth="1"/>
    <col min="19" max="22" width="8.81640625" style="94"/>
    <col min="23" max="23" width="9.7265625" style="94" customWidth="1"/>
    <col min="24" max="16384" width="8.81640625" style="94"/>
  </cols>
  <sheetData>
    <row r="1" spans="1:20" ht="15" customHeight="1" x14ac:dyDescent="0.25"/>
    <row r="2" spans="1:20" ht="15.75" customHeight="1" x14ac:dyDescent="0.25">
      <c r="C2" s="191" t="s">
        <v>15</v>
      </c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</row>
    <row r="3" spans="1:20" ht="15.75" customHeight="1" x14ac:dyDescent="0.25"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</row>
    <row r="4" spans="1:20" ht="22.15" customHeight="1" x14ac:dyDescent="0.25">
      <c r="A4" s="192"/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</row>
    <row r="5" spans="1:20" ht="14.5" customHeight="1" x14ac:dyDescent="0.25"/>
    <row r="6" spans="1:20" ht="15.65" customHeight="1" x14ac:dyDescent="0.25">
      <c r="C6" s="42" t="s">
        <v>29</v>
      </c>
      <c r="D6" s="18"/>
      <c r="E6" s="18"/>
    </row>
    <row r="7" spans="1:20" ht="14.5" customHeight="1" x14ac:dyDescent="0.25">
      <c r="C7" s="198" t="s">
        <v>101</v>
      </c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23"/>
    </row>
    <row r="8" spans="1:20" ht="14.5" customHeight="1" x14ac:dyDescent="0.25">
      <c r="C8" s="198"/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123"/>
    </row>
    <row r="9" spans="1:20" ht="12" customHeight="1" x14ac:dyDescent="0.25">
      <c r="C9" s="96"/>
      <c r="D9" s="96"/>
      <c r="E9" s="96"/>
    </row>
    <row r="10" spans="1:20" ht="14.5" customHeight="1" x14ac:dyDescent="0.25">
      <c r="B10" s="97" t="s">
        <v>19</v>
      </c>
      <c r="I10" s="193" t="s">
        <v>123</v>
      </c>
      <c r="J10" s="193"/>
      <c r="K10" s="193"/>
      <c r="L10" s="193"/>
      <c r="M10" s="193"/>
      <c r="N10" s="193"/>
      <c r="O10" s="193"/>
      <c r="P10" s="193"/>
      <c r="Q10" s="193"/>
    </row>
    <row r="11" spans="1:20" ht="27.65" customHeight="1" x14ac:dyDescent="0.15">
      <c r="B11" s="194" t="s">
        <v>14</v>
      </c>
      <c r="C11" s="194"/>
      <c r="D11" s="2"/>
      <c r="E11" s="2"/>
      <c r="F11" s="195" t="s">
        <v>17</v>
      </c>
      <c r="G11" s="195"/>
      <c r="H11" s="195"/>
      <c r="I11" s="195" t="s">
        <v>18</v>
      </c>
      <c r="J11" s="195"/>
      <c r="K11" s="195"/>
      <c r="L11" s="91" t="s">
        <v>65</v>
      </c>
      <c r="M11" s="195" t="s">
        <v>30</v>
      </c>
      <c r="N11" s="195"/>
      <c r="O11" s="195"/>
      <c r="P11" s="195"/>
      <c r="Q11" s="89">
        <v>3</v>
      </c>
    </row>
    <row r="12" spans="1:20" ht="13.15" customHeight="1" x14ac:dyDescent="0.25">
      <c r="B12" s="98" t="s">
        <v>13</v>
      </c>
      <c r="C12" s="98"/>
      <c r="D12" s="98"/>
      <c r="E12" s="98"/>
      <c r="F12" s="202">
        <f>'[2]Dados Meta 1'!B21</f>
        <v>7161</v>
      </c>
      <c r="G12" s="202"/>
      <c r="H12" s="202"/>
      <c r="I12" s="202">
        <f>'[2]Dados Meta 1'!D21</f>
        <v>2250</v>
      </c>
      <c r="J12" s="202"/>
      <c r="K12" s="202"/>
      <c r="L12" s="162">
        <f>'[2]Dados Meta 1'!N21</f>
        <v>0.30214190093708165</v>
      </c>
      <c r="M12" s="203">
        <f>'[2]Dados Meta 1'!O21</f>
        <v>0.30214190093708165</v>
      </c>
      <c r="N12" s="203"/>
      <c r="O12" s="203"/>
      <c r="P12" s="203"/>
      <c r="Q12" s="99">
        <f>'[2]Dados Meta 1'!O21</f>
        <v>0.30214190093708165</v>
      </c>
      <c r="R12" s="100"/>
      <c r="S12" s="100"/>
      <c r="T12" s="100"/>
    </row>
    <row r="13" spans="1:20" ht="13.15" customHeight="1" x14ac:dyDescent="0.25">
      <c r="B13" s="101" t="s">
        <v>12</v>
      </c>
      <c r="C13" s="101"/>
      <c r="D13" s="101"/>
      <c r="E13" s="101"/>
      <c r="F13" s="202">
        <f>'[2]Dados Meta 1'!B22</f>
        <v>16415</v>
      </c>
      <c r="G13" s="202"/>
      <c r="H13" s="202"/>
      <c r="I13" s="202">
        <f>'[2]Dados Meta 1'!D22</f>
        <v>13766</v>
      </c>
      <c r="J13" s="202"/>
      <c r="K13" s="202"/>
      <c r="L13" s="162">
        <f>'[2]Dados Meta 1'!N22</f>
        <v>0.83801361536591301</v>
      </c>
      <c r="M13" s="203">
        <f>'[2]Dados Meta 1'!O22</f>
        <v>0.67070774633167507</v>
      </c>
      <c r="N13" s="203"/>
      <c r="O13" s="203"/>
      <c r="P13" s="203"/>
      <c r="Q13" s="99">
        <f>'[2]Dados Meta 1'!O22</f>
        <v>0.67070774633167507</v>
      </c>
      <c r="R13" s="100"/>
      <c r="S13" s="100"/>
      <c r="T13" s="100"/>
    </row>
    <row r="14" spans="1:20" ht="13.15" customHeight="1" x14ac:dyDescent="0.25">
      <c r="B14" s="98" t="s">
        <v>11</v>
      </c>
      <c r="C14" s="98"/>
      <c r="D14" s="98"/>
      <c r="E14" s="98"/>
      <c r="F14" s="202">
        <f>'[2]Dados Meta 1'!B23</f>
        <v>20961</v>
      </c>
      <c r="G14" s="202"/>
      <c r="H14" s="202"/>
      <c r="I14" s="202">
        <f>'[2]Dados Meta 1'!D23</f>
        <v>20933</v>
      </c>
      <c r="J14" s="202"/>
      <c r="K14" s="202"/>
      <c r="L14" s="162">
        <f>'[2]Dados Meta 1'!N23</f>
        <v>1.0078785549577249</v>
      </c>
      <c r="M14" s="203">
        <f>'[2]Dados Meta 1'!O23</f>
        <v>0.82761087267525035</v>
      </c>
      <c r="N14" s="203"/>
      <c r="O14" s="203"/>
      <c r="P14" s="203"/>
      <c r="Q14" s="99">
        <f>'[2]Dados Meta 1'!O23</f>
        <v>0.82761087267525035</v>
      </c>
      <c r="R14" s="100"/>
      <c r="S14" s="100"/>
      <c r="T14" s="100"/>
    </row>
    <row r="15" spans="1:20" ht="13.15" customHeight="1" x14ac:dyDescent="0.25">
      <c r="A15" s="98"/>
      <c r="B15" s="101" t="s">
        <v>10</v>
      </c>
      <c r="C15" s="101"/>
      <c r="D15" s="101"/>
      <c r="E15" s="101"/>
      <c r="F15" s="202">
        <f>'[2]Dados Meta 1'!B24</f>
        <v>14711</v>
      </c>
      <c r="G15" s="202"/>
      <c r="H15" s="202"/>
      <c r="I15" s="202">
        <f>'[2]Dados Meta 1'!D24</f>
        <v>13198</v>
      </c>
      <c r="J15" s="202"/>
      <c r="K15" s="202"/>
      <c r="L15" s="162">
        <f>'[2]Dados Meta 1'!N24</f>
        <v>0.85053632217868846</v>
      </c>
      <c r="M15" s="203">
        <f>'[2]Dados Meta 1'!O24</f>
        <v>0.8335433802069514</v>
      </c>
      <c r="N15" s="203"/>
      <c r="O15" s="203"/>
      <c r="P15" s="203"/>
      <c r="Q15" s="99">
        <f>'[2]Dados Meta 1'!O24</f>
        <v>0.8335433802069514</v>
      </c>
      <c r="R15" s="100"/>
      <c r="S15" s="100"/>
      <c r="T15" s="100"/>
    </row>
    <row r="16" spans="1:20" ht="13.15" customHeight="1" x14ac:dyDescent="0.25">
      <c r="A16" s="98"/>
      <c r="B16" s="98" t="s">
        <v>9</v>
      </c>
      <c r="C16" s="98"/>
      <c r="D16" s="98"/>
      <c r="E16" s="98"/>
      <c r="F16" s="202">
        <f>'[2]Dados Meta 1'!B25</f>
        <v>19567</v>
      </c>
      <c r="G16" s="202"/>
      <c r="H16" s="202"/>
      <c r="I16" s="202">
        <f>'[2]Dados Meta 1'!D25</f>
        <v>19442</v>
      </c>
      <c r="J16" s="202"/>
      <c r="K16" s="202"/>
      <c r="L16" s="162">
        <f>'[2]Dados Meta 1'!N25</f>
        <v>0.97142288160908097</v>
      </c>
      <c r="M16" s="203">
        <f>'[2]Dados Meta 1'!O25</f>
        <v>0.8680043289504783</v>
      </c>
      <c r="N16" s="203"/>
      <c r="O16" s="203"/>
      <c r="P16" s="203"/>
      <c r="Q16" s="99">
        <f>'[2]Dados Meta 1'!O25</f>
        <v>0.8680043289504783</v>
      </c>
      <c r="R16" s="100"/>
      <c r="S16" s="100"/>
      <c r="T16" s="100"/>
    </row>
    <row r="17" spans="1:17" ht="13.15" customHeight="1" x14ac:dyDescent="0.25">
      <c r="A17" s="98"/>
      <c r="B17" s="101" t="s">
        <v>8</v>
      </c>
      <c r="C17" s="101"/>
      <c r="D17" s="101"/>
      <c r="E17" s="101"/>
      <c r="F17" s="202">
        <f>'[2]Dados Meta 1'!B26</f>
        <v>19281</v>
      </c>
      <c r="G17" s="202"/>
      <c r="H17" s="202"/>
      <c r="I17" s="202">
        <f>'[2]Dados Meta 1'!D26</f>
        <v>14443</v>
      </c>
      <c r="J17" s="202"/>
      <c r="K17" s="202"/>
      <c r="L17" s="162">
        <f>'[2]Dados Meta 1'!N26</f>
        <v>0.75009043460286295</v>
      </c>
      <c r="M17" s="203">
        <f>'[2]Dados Meta 1'!O26</f>
        <v>0.84513580444961345</v>
      </c>
      <c r="N17" s="203"/>
      <c r="O17" s="203"/>
      <c r="P17" s="203"/>
      <c r="Q17" s="99">
        <f>'[2]Dados Meta 1'!O26</f>
        <v>0.84513580444961345</v>
      </c>
    </row>
    <row r="18" spans="1:17" ht="13.15" customHeight="1" x14ac:dyDescent="0.25">
      <c r="A18" s="98"/>
      <c r="B18" s="98" t="s">
        <v>7</v>
      </c>
      <c r="C18" s="98"/>
      <c r="D18" s="98"/>
      <c r="E18" s="98"/>
      <c r="F18" s="202">
        <f>'[2]Dados Meta 1'!B27</f>
        <v>18833</v>
      </c>
      <c r="G18" s="202"/>
      <c r="H18" s="202"/>
      <c r="I18" s="202">
        <f>'[2]Dados Meta 1'!D27</f>
        <v>15993</v>
      </c>
      <c r="J18" s="202"/>
      <c r="K18" s="202"/>
      <c r="L18" s="162">
        <f>'[2]Dados Meta 1'!N27</f>
        <v>0.83933980988195966</v>
      </c>
      <c r="M18" s="203">
        <f>'[2]Dados Meta 1'!O27</f>
        <v>0.8442094815113893</v>
      </c>
      <c r="N18" s="203"/>
      <c r="O18" s="203"/>
      <c r="P18" s="203"/>
      <c r="Q18" s="99">
        <f>'[2]Dados Meta 1'!O27</f>
        <v>0.8442094815113893</v>
      </c>
    </row>
    <row r="19" spans="1:17" ht="13.15" customHeight="1" x14ac:dyDescent="0.25">
      <c r="B19" s="101" t="s">
        <v>6</v>
      </c>
      <c r="C19" s="101"/>
      <c r="D19" s="101"/>
      <c r="E19" s="101"/>
      <c r="F19" s="202">
        <f>'[2]Dados Meta 1'!B28</f>
        <v>21643</v>
      </c>
      <c r="G19" s="202"/>
      <c r="H19" s="202"/>
      <c r="I19" s="202">
        <f>'[2]Dados Meta 1'!D28</f>
        <v>19435</v>
      </c>
      <c r="J19" s="202"/>
      <c r="K19" s="202"/>
      <c r="L19" s="162">
        <f>'[2]Dados Meta 1'!N28</f>
        <v>0.89731568302996878</v>
      </c>
      <c r="M19" s="203">
        <f>'[2]Dados Meta 1'!O28</f>
        <v>0.85243069134450611</v>
      </c>
      <c r="N19" s="203"/>
      <c r="O19" s="203"/>
      <c r="P19" s="203"/>
      <c r="Q19" s="99">
        <f>'[2]Dados Meta 1'!O28</f>
        <v>0.85243069134450611</v>
      </c>
    </row>
    <row r="20" spans="1:17" ht="13.15" customHeight="1" x14ac:dyDescent="0.25">
      <c r="B20" s="98" t="s">
        <v>5</v>
      </c>
      <c r="C20" s="98"/>
      <c r="D20" s="98"/>
      <c r="E20" s="98"/>
      <c r="F20" s="202">
        <f>'[2]Dados Meta 1'!B29</f>
        <v>19525</v>
      </c>
      <c r="G20" s="202"/>
      <c r="H20" s="202"/>
      <c r="I20" s="202">
        <f>'[2]Dados Meta 1'!D29</f>
        <v>16488</v>
      </c>
      <c r="J20" s="202"/>
      <c r="K20" s="202"/>
      <c r="L20" s="162">
        <f>'[2]Dados Meta 1'!N29</f>
        <v>0.85054222130852652</v>
      </c>
      <c r="M20" s="203">
        <f>'[2]Dados Meta 1'!O29</f>
        <v>0.85220650238920637</v>
      </c>
      <c r="N20" s="203"/>
      <c r="O20" s="203"/>
      <c r="P20" s="203"/>
      <c r="Q20" s="99">
        <f>'[2]Dados Meta 1'!O29</f>
        <v>0.85220650238920637</v>
      </c>
    </row>
    <row r="21" spans="1:17" ht="13.15" customHeight="1" x14ac:dyDescent="0.25">
      <c r="B21" s="101" t="s">
        <v>4</v>
      </c>
      <c r="C21" s="101"/>
      <c r="D21" s="101"/>
      <c r="E21" s="101"/>
      <c r="F21" s="202">
        <f>'[2]Dados Meta 1'!B30</f>
        <v>19487</v>
      </c>
      <c r="G21" s="202"/>
      <c r="H21" s="202"/>
      <c r="I21" s="202">
        <f>'[2]Dados Meta 1'!D30</f>
        <v>18151</v>
      </c>
      <c r="J21" s="202"/>
      <c r="K21" s="202"/>
      <c r="L21" s="162">
        <f>'[2]Dados Meta 1'!N30</f>
        <v>0.89933912014203987</v>
      </c>
      <c r="M21" s="203">
        <f>'[2]Dados Meta 1'!O30</f>
        <v>0.85750956367466868</v>
      </c>
      <c r="N21" s="203"/>
      <c r="O21" s="203"/>
      <c r="P21" s="203"/>
      <c r="Q21" s="99">
        <f>'[2]Dados Meta 1'!O30</f>
        <v>0.85750956367466868</v>
      </c>
    </row>
    <row r="22" spans="1:17" ht="13.15" customHeight="1" x14ac:dyDescent="0.25">
      <c r="B22" s="98" t="s">
        <v>3</v>
      </c>
      <c r="C22" s="98"/>
      <c r="D22" s="98"/>
      <c r="E22" s="98"/>
      <c r="F22" s="202">
        <f>'[2]Dados Meta 1'!B31</f>
        <v>16638</v>
      </c>
      <c r="G22" s="202"/>
      <c r="H22" s="202"/>
      <c r="I22" s="202">
        <f>'[2]Dados Meta 1'!D31</f>
        <v>17169</v>
      </c>
      <c r="J22" s="202"/>
      <c r="K22" s="202"/>
      <c r="L22" s="162">
        <f>'[2]Dados Meta 1'!N31</f>
        <v>1.0324550898203593</v>
      </c>
      <c r="M22" s="203">
        <f>'[2]Dados Meta 1'!O31</f>
        <v>0.87233912994940854</v>
      </c>
      <c r="N22" s="203"/>
      <c r="O22" s="203"/>
      <c r="P22" s="203"/>
      <c r="Q22" s="99">
        <f>'[2]Dados Meta 1'!O31</f>
        <v>0.87233912994940854</v>
      </c>
    </row>
    <row r="23" spans="1:17" ht="13.15" customHeight="1" x14ac:dyDescent="0.25">
      <c r="B23" s="101" t="s">
        <v>2</v>
      </c>
      <c r="C23" s="101"/>
      <c r="D23" s="101"/>
      <c r="E23" s="101"/>
      <c r="F23" s="202">
        <f>'[2]Dados Meta 1'!B32</f>
        <v>13855</v>
      </c>
      <c r="G23" s="202"/>
      <c r="H23" s="202"/>
      <c r="I23" s="202">
        <f>'[2]Dados Meta 1'!D32</f>
        <v>17233</v>
      </c>
      <c r="J23" s="202"/>
      <c r="K23" s="202"/>
      <c r="L23" s="162">
        <f>'[2]Dados Meta 1'!N32</f>
        <v>1.2556249092756568</v>
      </c>
      <c r="M23" s="203">
        <f>'[2]Dados Meta 1'!O32</f>
        <v>0.89738956394714631</v>
      </c>
      <c r="N23" s="203"/>
      <c r="O23" s="203"/>
      <c r="P23" s="203"/>
      <c r="Q23" s="99">
        <f>'[2]Dados Meta 1'!O32</f>
        <v>0.89738956394714631</v>
      </c>
    </row>
    <row r="24" spans="1:17" ht="14.5" customHeight="1" x14ac:dyDescent="0.25">
      <c r="B24" s="194" t="s">
        <v>1</v>
      </c>
      <c r="C24" s="194"/>
      <c r="D24" s="2"/>
      <c r="E24" s="2"/>
      <c r="F24" s="199">
        <f>SUM(F12:F23)</f>
        <v>208077</v>
      </c>
      <c r="G24" s="199"/>
      <c r="H24" s="199"/>
      <c r="I24" s="199">
        <f>SUM(I12:I23)</f>
        <v>188501</v>
      </c>
      <c r="J24" s="199"/>
      <c r="K24" s="199"/>
      <c r="L24" s="92" t="s">
        <v>44</v>
      </c>
      <c r="M24" s="200">
        <f>'[2]Dados Meta 1'!O32</f>
        <v>0.89738956394714631</v>
      </c>
      <c r="N24" s="200"/>
      <c r="O24" s="200"/>
      <c r="P24" s="200"/>
      <c r="Q24" s="102">
        <f>M24</f>
        <v>0.89738956394714631</v>
      </c>
    </row>
    <row r="25" spans="1:17" ht="13.15" customHeight="1" x14ac:dyDescent="0.25">
      <c r="B25" s="103" t="s">
        <v>52</v>
      </c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</row>
    <row r="26" spans="1:17" ht="13.15" customHeight="1" x14ac:dyDescent="0.25">
      <c r="B26" s="103" t="s">
        <v>53</v>
      </c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</row>
    <row r="27" spans="1:17" ht="13.15" customHeight="1" x14ac:dyDescent="0.25">
      <c r="B27" s="103" t="s">
        <v>48</v>
      </c>
      <c r="C27" s="103"/>
      <c r="D27" s="103"/>
      <c r="E27" s="103"/>
      <c r="F27" s="103"/>
      <c r="H27" s="104" t="s">
        <v>0</v>
      </c>
      <c r="I27" s="103"/>
      <c r="J27" s="103"/>
      <c r="L27" s="122" t="s">
        <v>46</v>
      </c>
      <c r="M27" s="103" t="s">
        <v>47</v>
      </c>
      <c r="N27" s="103"/>
    </row>
    <row r="28" spans="1:17" ht="13.15" customHeight="1" x14ac:dyDescent="0.25">
      <c r="B28" s="103"/>
      <c r="C28" s="103"/>
      <c r="D28" s="103"/>
      <c r="E28" s="103"/>
      <c r="G28" s="103"/>
      <c r="H28" s="103"/>
      <c r="K28" s="103"/>
      <c r="L28" s="103"/>
      <c r="M28" s="103"/>
    </row>
    <row r="29" spans="1:17" ht="13.15" customHeight="1" x14ac:dyDescent="0.25">
      <c r="B29" s="103"/>
      <c r="C29" s="103"/>
      <c r="D29" s="103"/>
      <c r="E29" s="103"/>
      <c r="G29" s="103"/>
      <c r="H29" s="103"/>
      <c r="I29" s="103"/>
      <c r="J29" s="103"/>
      <c r="K29" s="103"/>
      <c r="L29" s="103"/>
      <c r="M29" s="103"/>
      <c r="N29" s="103"/>
      <c r="P29" s="105"/>
    </row>
    <row r="30" spans="1:17" ht="13.15" customHeight="1" x14ac:dyDescent="0.25">
      <c r="B30" s="103"/>
      <c r="C30" s="103"/>
      <c r="D30" s="103"/>
      <c r="E30" s="103"/>
      <c r="G30" s="103"/>
      <c r="H30" s="103"/>
      <c r="I30" s="103"/>
      <c r="J30" s="103"/>
      <c r="K30" s="103"/>
      <c r="L30" s="103"/>
      <c r="M30" s="103"/>
      <c r="N30" s="103"/>
      <c r="P30" s="105"/>
    </row>
    <row r="31" spans="1:17" ht="14.5" customHeight="1" x14ac:dyDescent="0.25">
      <c r="P31" s="105"/>
    </row>
    <row r="32" spans="1:17" ht="14.5" customHeight="1" x14ac:dyDescent="0.25"/>
    <row r="33" spans="3:16" ht="14.5" customHeight="1" x14ac:dyDescent="0.25"/>
    <row r="34" spans="3:16" ht="14.5" customHeight="1" x14ac:dyDescent="0.25"/>
    <row r="35" spans="3:16" ht="14.5" customHeight="1" x14ac:dyDescent="0.25"/>
    <row r="36" spans="3:16" ht="14.5" customHeight="1" x14ac:dyDescent="0.25"/>
    <row r="37" spans="3:16" ht="14.5" customHeight="1" x14ac:dyDescent="0.25"/>
    <row r="38" spans="3:16" ht="14.5" customHeight="1" x14ac:dyDescent="0.25"/>
    <row r="39" spans="3:16" ht="14.5" customHeight="1" x14ac:dyDescent="0.25"/>
    <row r="40" spans="3:16" ht="14.5" customHeight="1" x14ac:dyDescent="0.25"/>
    <row r="47" spans="3:16" x14ac:dyDescent="0.25"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</row>
    <row r="48" spans="3:16" ht="14.5" customHeight="1" x14ac:dyDescent="0.25">
      <c r="C48" s="201" t="s">
        <v>126</v>
      </c>
      <c r="D48" s="201"/>
      <c r="E48" s="201"/>
      <c r="F48" s="201"/>
      <c r="G48" s="201"/>
      <c r="H48" s="201"/>
      <c r="I48" s="201"/>
      <c r="J48" s="201"/>
      <c r="K48" s="201"/>
      <c r="L48" s="201"/>
      <c r="M48" s="201"/>
      <c r="N48" s="201"/>
      <c r="O48" s="201"/>
      <c r="P48" s="201"/>
    </row>
    <row r="49" spans="1:17" ht="14.5" customHeight="1" x14ac:dyDescent="0.25">
      <c r="B49" s="110"/>
      <c r="C49" s="201"/>
      <c r="D49" s="201"/>
      <c r="E49" s="201"/>
      <c r="F49" s="201"/>
      <c r="G49" s="201"/>
      <c r="H49" s="201"/>
      <c r="I49" s="201"/>
      <c r="J49" s="201"/>
      <c r="K49" s="201"/>
      <c r="L49" s="201"/>
      <c r="M49" s="201"/>
      <c r="N49" s="201"/>
      <c r="O49" s="201"/>
      <c r="P49" s="201"/>
    </row>
    <row r="50" spans="1:17" x14ac:dyDescent="0.25">
      <c r="B50" s="110"/>
      <c r="C50" s="201"/>
      <c r="D50" s="201"/>
      <c r="E50" s="201"/>
      <c r="F50" s="201"/>
      <c r="G50" s="201"/>
      <c r="H50" s="201"/>
      <c r="I50" s="201"/>
      <c r="J50" s="201"/>
      <c r="K50" s="201"/>
      <c r="L50" s="201"/>
      <c r="M50" s="201"/>
      <c r="N50" s="201"/>
      <c r="O50" s="201"/>
      <c r="P50" s="201"/>
    </row>
    <row r="51" spans="1:17" x14ac:dyDescent="0.25">
      <c r="B51" s="110"/>
      <c r="C51" s="120"/>
      <c r="D51" s="164"/>
      <c r="E51" s="164"/>
      <c r="F51" s="164"/>
      <c r="G51" s="164"/>
      <c r="H51" s="164"/>
      <c r="I51" s="164"/>
      <c r="J51" s="164"/>
      <c r="K51" s="164"/>
      <c r="L51" s="164"/>
      <c r="M51" s="164"/>
      <c r="N51" s="164"/>
      <c r="O51" s="164"/>
      <c r="P51" s="164"/>
    </row>
    <row r="52" spans="1:17" x14ac:dyDescent="0.25">
      <c r="B52" s="110"/>
      <c r="C52" s="120"/>
      <c r="D52" s="164"/>
      <c r="E52" s="164"/>
      <c r="F52" s="164"/>
      <c r="G52" s="164"/>
      <c r="H52" s="164"/>
      <c r="I52" s="164"/>
      <c r="J52" s="164"/>
      <c r="K52" s="164"/>
      <c r="L52" s="164"/>
      <c r="M52" s="164"/>
      <c r="N52" s="164"/>
      <c r="O52" s="164"/>
      <c r="P52" s="164"/>
    </row>
    <row r="53" spans="1:17" x14ac:dyDescent="0.25">
      <c r="B53" s="110"/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P53" s="110"/>
      <c r="Q53" s="98"/>
    </row>
    <row r="55" spans="1:17" x14ac:dyDescent="0.25">
      <c r="A55" s="107"/>
    </row>
  </sheetData>
  <mergeCells count="49">
    <mergeCell ref="F20:H20"/>
    <mergeCell ref="I20:K20"/>
    <mergeCell ref="M20:P20"/>
    <mergeCell ref="F21:H21"/>
    <mergeCell ref="I21:K21"/>
    <mergeCell ref="B24:C24"/>
    <mergeCell ref="F24:H24"/>
    <mergeCell ref="I24:K24"/>
    <mergeCell ref="M24:P24"/>
    <mergeCell ref="F22:H22"/>
    <mergeCell ref="I22:K22"/>
    <mergeCell ref="M22:P22"/>
    <mergeCell ref="F23:H23"/>
    <mergeCell ref="I23:K23"/>
    <mergeCell ref="M23:P23"/>
    <mergeCell ref="F19:H19"/>
    <mergeCell ref="I19:K19"/>
    <mergeCell ref="M19:P19"/>
    <mergeCell ref="C7:Q8"/>
    <mergeCell ref="F14:H14"/>
    <mergeCell ref="F12:H12"/>
    <mergeCell ref="I12:K12"/>
    <mergeCell ref="M12:P12"/>
    <mergeCell ref="F13:H13"/>
    <mergeCell ref="I13:K13"/>
    <mergeCell ref="M13:P13"/>
    <mergeCell ref="C48:P50"/>
    <mergeCell ref="I14:K14"/>
    <mergeCell ref="M14:P14"/>
    <mergeCell ref="F15:H15"/>
    <mergeCell ref="I15:K15"/>
    <mergeCell ref="M15:P15"/>
    <mergeCell ref="F16:H16"/>
    <mergeCell ref="I16:K16"/>
    <mergeCell ref="M16:P16"/>
    <mergeCell ref="F17:H17"/>
    <mergeCell ref="I17:K17"/>
    <mergeCell ref="M17:P17"/>
    <mergeCell ref="M21:P21"/>
    <mergeCell ref="F18:H18"/>
    <mergeCell ref="I18:K18"/>
    <mergeCell ref="M18:P18"/>
    <mergeCell ref="C2:R2"/>
    <mergeCell ref="A4:O4"/>
    <mergeCell ref="I10:Q10"/>
    <mergeCell ref="B11:C11"/>
    <mergeCell ref="F11:H11"/>
    <mergeCell ref="I11:K11"/>
    <mergeCell ref="M11:P11"/>
  </mergeCells>
  <conditionalFormatting sqref="Q12:Q23">
    <cfRule type="iconSet" priority="2">
      <iconSet showValue="0">
        <cfvo type="percent" val="0"/>
        <cfvo type="num" val="0.85"/>
        <cfvo type="num" val="1"/>
      </iconSet>
    </cfRule>
  </conditionalFormatting>
  <conditionalFormatting sqref="Q24">
    <cfRule type="iconSet" priority="1">
      <iconSet showValue="0">
        <cfvo type="percent" val="0"/>
        <cfvo type="num" val="0.85"/>
        <cfvo type="num" val="1"/>
      </iconSet>
    </cfRule>
  </conditionalFormatting>
  <printOptions horizontalCentered="1"/>
  <pageMargins left="0.19685039370078741" right="0.19685039370078741" top="0.19685039370078741" bottom="0.19685039370078741" header="0" footer="0"/>
  <pageSetup paperSize="9" scale="9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54"/>
  <sheetViews>
    <sheetView workbookViewId="0">
      <selection activeCell="R14" sqref="R14"/>
    </sheetView>
  </sheetViews>
  <sheetFormatPr defaultColWidth="8.81640625" defaultRowHeight="14.5" x14ac:dyDescent="0.25"/>
  <cols>
    <col min="1" max="1" width="9.453125" style="94" customWidth="1"/>
    <col min="2" max="2" width="3" style="94" customWidth="1"/>
    <col min="3" max="3" width="7.1796875" style="94" customWidth="1"/>
    <col min="4" max="5" width="0.81640625" style="94" customWidth="1"/>
    <col min="6" max="6" width="11.453125" style="94" customWidth="1"/>
    <col min="7" max="8" width="3.1796875" style="94" customWidth="1"/>
    <col min="9" max="9" width="13.26953125" style="94" customWidth="1"/>
    <col min="10" max="10" width="2.26953125" style="94" customWidth="1"/>
    <col min="11" max="11" width="2" style="94" customWidth="1"/>
    <col min="12" max="12" width="15.1796875" style="94" customWidth="1"/>
    <col min="13" max="13" width="7.7265625" style="94" customWidth="1"/>
    <col min="14" max="14" width="2.54296875" style="94" customWidth="1"/>
    <col min="15" max="15" width="2.7265625" style="94" customWidth="1"/>
    <col min="16" max="16" width="3" style="94" customWidth="1"/>
    <col min="17" max="17" width="2.7265625" style="94" customWidth="1"/>
    <col min="18" max="18" width="9.7265625" style="94" customWidth="1"/>
    <col min="19" max="22" width="8.81640625" style="94"/>
    <col min="23" max="23" width="9.7265625" style="94" customWidth="1"/>
    <col min="24" max="16384" width="8.81640625" style="94"/>
  </cols>
  <sheetData>
    <row r="1" spans="1:20" ht="15" customHeight="1" x14ac:dyDescent="0.25"/>
    <row r="2" spans="1:20" ht="15.75" customHeight="1" x14ac:dyDescent="0.25">
      <c r="C2" s="191" t="s">
        <v>15</v>
      </c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</row>
    <row r="3" spans="1:20" ht="15.75" customHeight="1" x14ac:dyDescent="0.25"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</row>
    <row r="4" spans="1:20" ht="22.15" customHeight="1" x14ac:dyDescent="0.25">
      <c r="A4" s="192"/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</row>
    <row r="5" spans="1:20" ht="14.5" customHeight="1" x14ac:dyDescent="0.25"/>
    <row r="6" spans="1:20" ht="15.65" customHeight="1" x14ac:dyDescent="0.25">
      <c r="C6" s="42" t="s">
        <v>29</v>
      </c>
      <c r="D6" s="18"/>
      <c r="E6" s="18"/>
    </row>
    <row r="7" spans="1:20" ht="14.5" customHeight="1" x14ac:dyDescent="0.25">
      <c r="C7" s="198" t="s">
        <v>101</v>
      </c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63"/>
    </row>
    <row r="8" spans="1:20" ht="14.5" customHeight="1" x14ac:dyDescent="0.25">
      <c r="C8" s="198"/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163"/>
    </row>
    <row r="9" spans="1:20" ht="12" customHeight="1" x14ac:dyDescent="0.25">
      <c r="C9" s="96"/>
      <c r="D9" s="96"/>
      <c r="E9" s="96"/>
    </row>
    <row r="10" spans="1:20" ht="14.5" customHeight="1" x14ac:dyDescent="0.25">
      <c r="B10" s="97" t="s">
        <v>20</v>
      </c>
      <c r="I10" s="193" t="s">
        <v>123</v>
      </c>
      <c r="J10" s="193"/>
      <c r="K10" s="193"/>
      <c r="L10" s="193"/>
      <c r="M10" s="193"/>
      <c r="N10" s="193"/>
      <c r="O10" s="193"/>
      <c r="P10" s="193"/>
      <c r="Q10" s="193"/>
    </row>
    <row r="11" spans="1:20" ht="27.65" customHeight="1" x14ac:dyDescent="0.15">
      <c r="B11" s="194" t="s">
        <v>14</v>
      </c>
      <c r="C11" s="194"/>
      <c r="D11" s="2"/>
      <c r="E11" s="2"/>
      <c r="F11" s="195" t="s">
        <v>17</v>
      </c>
      <c r="G11" s="195"/>
      <c r="H11" s="195"/>
      <c r="I11" s="195" t="s">
        <v>18</v>
      </c>
      <c r="J11" s="195"/>
      <c r="K11" s="195"/>
      <c r="L11" s="91" t="s">
        <v>65</v>
      </c>
      <c r="M11" s="195" t="s">
        <v>30</v>
      </c>
      <c r="N11" s="195"/>
      <c r="O11" s="195"/>
      <c r="P11" s="195"/>
      <c r="Q11" s="89">
        <v>3</v>
      </c>
    </row>
    <row r="12" spans="1:20" ht="13.15" customHeight="1" x14ac:dyDescent="0.25">
      <c r="B12" s="98" t="s">
        <v>13</v>
      </c>
      <c r="C12" s="98"/>
      <c r="D12" s="98"/>
      <c r="E12" s="98"/>
      <c r="F12" s="202">
        <f>'[2]Dados Meta 1'!B38</f>
        <v>28884</v>
      </c>
      <c r="G12" s="202"/>
      <c r="H12" s="202"/>
      <c r="I12" s="202">
        <f>'[2]Dados Meta 1'!D38</f>
        <v>18292</v>
      </c>
      <c r="J12" s="202"/>
      <c r="K12" s="202"/>
      <c r="L12" s="162">
        <f>'[2]Dados Meta 1'!N38</f>
        <v>0.60386074905131171</v>
      </c>
      <c r="M12" s="203">
        <f>'[2]Dados Meta 1'!O38</f>
        <v>0.60386074905131171</v>
      </c>
      <c r="N12" s="203"/>
      <c r="O12" s="203"/>
      <c r="P12" s="203"/>
      <c r="Q12" s="99">
        <f>'[2]Dados Meta 1'!O38</f>
        <v>0.60386074905131171</v>
      </c>
      <c r="R12" s="100"/>
      <c r="S12" s="100"/>
      <c r="T12" s="100"/>
    </row>
    <row r="13" spans="1:20" ht="13.15" customHeight="1" x14ac:dyDescent="0.25">
      <c r="B13" s="101" t="s">
        <v>12</v>
      </c>
      <c r="C13" s="101"/>
      <c r="D13" s="101"/>
      <c r="E13" s="101"/>
      <c r="F13" s="202">
        <f>'[2]Dados Meta 1'!B39</f>
        <v>44021</v>
      </c>
      <c r="G13" s="202"/>
      <c r="H13" s="202"/>
      <c r="I13" s="202">
        <f>'[2]Dados Meta 1'!D39</f>
        <v>42848</v>
      </c>
      <c r="J13" s="202"/>
      <c r="K13" s="202"/>
      <c r="L13" s="162">
        <f>'[2]Dados Meta 1'!N39</f>
        <v>0.95511949573468158</v>
      </c>
      <c r="M13" s="203">
        <f>'[2]Dados Meta 1'!O39</f>
        <v>0.81357960665416684</v>
      </c>
      <c r="N13" s="203"/>
      <c r="O13" s="203"/>
      <c r="P13" s="203"/>
      <c r="Q13" s="99">
        <f>'[2]Dados Meta 1'!O39</f>
        <v>0.81357960665416684</v>
      </c>
      <c r="R13" s="100"/>
      <c r="S13" s="100"/>
      <c r="T13" s="100"/>
    </row>
    <row r="14" spans="1:20" ht="13.15" customHeight="1" x14ac:dyDescent="0.25">
      <c r="B14" s="98" t="s">
        <v>11</v>
      </c>
      <c r="C14" s="98"/>
      <c r="D14" s="98"/>
      <c r="E14" s="98"/>
      <c r="F14" s="202">
        <f>'[2]Dados Meta 1'!B40</f>
        <v>55824</v>
      </c>
      <c r="G14" s="202"/>
      <c r="H14" s="202"/>
      <c r="I14" s="202">
        <f>'[2]Dados Meta 1'!D40</f>
        <v>61901</v>
      </c>
      <c r="J14" s="202"/>
      <c r="K14" s="202"/>
      <c r="L14" s="162">
        <f>'[2]Dados Meta 1'!N40</f>
        <v>1.0954585615833186</v>
      </c>
      <c r="M14" s="203">
        <f>'[2]Dados Meta 1'!O40</f>
        <v>0.93462326428408837</v>
      </c>
      <c r="N14" s="203"/>
      <c r="O14" s="203"/>
      <c r="P14" s="203"/>
      <c r="Q14" s="99">
        <f>'[2]Dados Meta 1'!O40</f>
        <v>0.93462326428408837</v>
      </c>
      <c r="R14" s="100"/>
      <c r="S14" s="100"/>
      <c r="T14" s="100"/>
    </row>
    <row r="15" spans="1:20" ht="13.15" customHeight="1" x14ac:dyDescent="0.25">
      <c r="A15" s="98"/>
      <c r="B15" s="101" t="s">
        <v>10</v>
      </c>
      <c r="C15" s="101"/>
      <c r="D15" s="101"/>
      <c r="E15" s="101"/>
      <c r="F15" s="202">
        <f>'[2]Dados Meta 1'!B41</f>
        <v>43445</v>
      </c>
      <c r="G15" s="202"/>
      <c r="H15" s="202"/>
      <c r="I15" s="202">
        <f>'[2]Dados Meta 1'!D41</f>
        <v>42694</v>
      </c>
      <c r="J15" s="202"/>
      <c r="K15" s="202"/>
      <c r="L15" s="162">
        <f>'[2]Dados Meta 1'!N41</f>
        <v>0.95483669323331766</v>
      </c>
      <c r="M15" s="203">
        <f>'[2]Dados Meta 1'!O41</f>
        <v>0.93975603402385299</v>
      </c>
      <c r="N15" s="203"/>
      <c r="O15" s="203"/>
      <c r="P15" s="203"/>
      <c r="Q15" s="99">
        <f>'[2]Dados Meta 1'!O41</f>
        <v>0.93975603402385299</v>
      </c>
      <c r="R15" s="100"/>
      <c r="S15" s="100"/>
      <c r="T15" s="100"/>
    </row>
    <row r="16" spans="1:20" ht="13.15" customHeight="1" x14ac:dyDescent="0.25">
      <c r="A16" s="98"/>
      <c r="B16" s="98" t="s">
        <v>9</v>
      </c>
      <c r="C16" s="98"/>
      <c r="D16" s="98"/>
      <c r="E16" s="98"/>
      <c r="F16" s="202">
        <f>'[2]Dados Meta 1'!B42</f>
        <v>53996</v>
      </c>
      <c r="G16" s="202"/>
      <c r="H16" s="202"/>
      <c r="I16" s="202">
        <f>'[2]Dados Meta 1'!D42</f>
        <v>58423</v>
      </c>
      <c r="J16" s="202"/>
      <c r="K16" s="202"/>
      <c r="L16" s="162">
        <f>'[2]Dados Meta 1'!N42</f>
        <v>1.0606840084051881</v>
      </c>
      <c r="M16" s="203">
        <f>'[2]Dados Meta 1'!O42</f>
        <v>0.96856138231550792</v>
      </c>
      <c r="N16" s="203"/>
      <c r="O16" s="203"/>
      <c r="P16" s="203"/>
      <c r="Q16" s="99">
        <f>'[2]Dados Meta 1'!O42</f>
        <v>0.96856138231550792</v>
      </c>
      <c r="R16" s="100"/>
      <c r="S16" s="100"/>
      <c r="T16" s="100"/>
    </row>
    <row r="17" spans="1:24" ht="13.15" customHeight="1" x14ac:dyDescent="0.25">
      <c r="A17" s="98"/>
      <c r="B17" s="101" t="s">
        <v>8</v>
      </c>
      <c r="C17" s="101"/>
      <c r="D17" s="101"/>
      <c r="E17" s="101"/>
      <c r="F17" s="202">
        <f>'[2]Dados Meta 1'!B43</f>
        <v>50630</v>
      </c>
      <c r="G17" s="202"/>
      <c r="H17" s="202"/>
      <c r="I17" s="202">
        <f>'[2]Dados Meta 1'!D43</f>
        <v>50726</v>
      </c>
      <c r="J17" s="202"/>
      <c r="K17" s="202"/>
      <c r="L17" s="162">
        <f>'[2]Dados Meta 1'!N43</f>
        <v>0.99210403181782736</v>
      </c>
      <c r="M17" s="203">
        <f>'[2]Dados Meta 1'!O43</f>
        <v>0.97283061792592807</v>
      </c>
      <c r="N17" s="203"/>
      <c r="O17" s="203"/>
      <c r="P17" s="203"/>
      <c r="Q17" s="99">
        <f>'[2]Dados Meta 1'!O43</f>
        <v>0.97283061792592807</v>
      </c>
    </row>
    <row r="18" spans="1:24" ht="13.15" customHeight="1" x14ac:dyDescent="0.25">
      <c r="A18" s="98"/>
      <c r="B18" s="98" t="s">
        <v>7</v>
      </c>
      <c r="C18" s="98"/>
      <c r="D18" s="98"/>
      <c r="E18" s="98"/>
      <c r="F18" s="202">
        <f>'[2]Dados Meta 1'!B44</f>
        <v>51283</v>
      </c>
      <c r="G18" s="202"/>
      <c r="H18" s="202"/>
      <c r="I18" s="202">
        <f>'[2]Dados Meta 1'!D44</f>
        <v>50333</v>
      </c>
      <c r="J18" s="202"/>
      <c r="K18" s="202"/>
      <c r="L18" s="162">
        <f>'[2]Dados Meta 1'!N44</f>
        <v>0.97155167439265999</v>
      </c>
      <c r="M18" s="203">
        <f>'[2]Dados Meta 1'!O44</f>
        <v>0.97263507867153742</v>
      </c>
      <c r="N18" s="203"/>
      <c r="O18" s="203"/>
      <c r="P18" s="203"/>
      <c r="Q18" s="99">
        <f>'[2]Dados Meta 1'!O44</f>
        <v>0.97263507867153742</v>
      </c>
    </row>
    <row r="19" spans="1:24" ht="13.15" customHeight="1" x14ac:dyDescent="0.25">
      <c r="B19" s="101" t="s">
        <v>6</v>
      </c>
      <c r="C19" s="101"/>
      <c r="D19" s="101"/>
      <c r="E19" s="101"/>
      <c r="F19" s="202">
        <f>'[2]Dados Meta 1'!B45</f>
        <v>56581</v>
      </c>
      <c r="G19" s="202"/>
      <c r="H19" s="202"/>
      <c r="I19" s="202">
        <f>'[2]Dados Meta 1'!D45</f>
        <v>58071</v>
      </c>
      <c r="J19" s="202"/>
      <c r="K19" s="202"/>
      <c r="L19" s="162">
        <f>'[2]Dados Meta 1'!N45</f>
        <v>1.0204024447908093</v>
      </c>
      <c r="M19" s="203">
        <f>'[2]Dados Meta 1'!O45</f>
        <v>0.97959272141247034</v>
      </c>
      <c r="N19" s="203"/>
      <c r="O19" s="203"/>
      <c r="P19" s="203"/>
      <c r="Q19" s="99">
        <f>'[2]Dados Meta 1'!O45</f>
        <v>0.97959272141247034</v>
      </c>
    </row>
    <row r="20" spans="1:24" ht="13.15" customHeight="1" x14ac:dyDescent="0.25">
      <c r="B20" s="98" t="s">
        <v>5</v>
      </c>
      <c r="C20" s="98"/>
      <c r="D20" s="98"/>
      <c r="E20" s="98"/>
      <c r="F20" s="202">
        <f>'[2]Dados Meta 1'!B46</f>
        <v>50859</v>
      </c>
      <c r="G20" s="202"/>
      <c r="H20" s="202"/>
      <c r="I20" s="202">
        <f>'[2]Dados Meta 1'!D46</f>
        <v>50945</v>
      </c>
      <c r="J20" s="202"/>
      <c r="K20" s="202"/>
      <c r="L20" s="162">
        <f>'[2]Dados Meta 1'!N46</f>
        <v>0.99925752246971478</v>
      </c>
      <c r="M20" s="203">
        <f>'[2]Dados Meta 1'!O46</f>
        <v>0.98186505707770277</v>
      </c>
      <c r="N20" s="203"/>
      <c r="O20" s="203"/>
      <c r="P20" s="203"/>
      <c r="Q20" s="99">
        <f>'[2]Dados Meta 1'!O46</f>
        <v>0.98186505707770277</v>
      </c>
    </row>
    <row r="21" spans="1:24" ht="13.15" customHeight="1" x14ac:dyDescent="0.25">
      <c r="B21" s="101" t="s">
        <v>4</v>
      </c>
      <c r="C21" s="101"/>
      <c r="D21" s="101"/>
      <c r="E21" s="101"/>
      <c r="F21" s="202">
        <f>'[2]Dados Meta 1'!B47</f>
        <v>52233</v>
      </c>
      <c r="G21" s="202"/>
      <c r="H21" s="202"/>
      <c r="I21" s="202">
        <f>'[2]Dados Meta 1'!D47</f>
        <v>54245</v>
      </c>
      <c r="J21" s="202"/>
      <c r="K21" s="202"/>
      <c r="L21" s="162">
        <f>'[2]Dados Meta 1'!N47</f>
        <v>1.0224645296899633</v>
      </c>
      <c r="M21" s="203">
        <f>'[2]Dados Meta 1'!O47</f>
        <v>0.98622303302686531</v>
      </c>
      <c r="N21" s="203"/>
      <c r="O21" s="203"/>
      <c r="P21" s="203"/>
      <c r="Q21" s="99">
        <f>'[2]Dados Meta 1'!O47</f>
        <v>0.98622303302686531</v>
      </c>
    </row>
    <row r="22" spans="1:24" ht="13.15" customHeight="1" x14ac:dyDescent="0.25">
      <c r="B22" s="98" t="s">
        <v>3</v>
      </c>
      <c r="C22" s="98"/>
      <c r="D22" s="98"/>
      <c r="E22" s="98"/>
      <c r="F22" s="202">
        <f>'[2]Dados Meta 1'!B48</f>
        <v>45832</v>
      </c>
      <c r="G22" s="202"/>
      <c r="H22" s="202"/>
      <c r="I22" s="202">
        <f>'[2]Dados Meta 1'!D48</f>
        <v>50029</v>
      </c>
      <c r="J22" s="202"/>
      <c r="K22" s="202"/>
      <c r="L22" s="162">
        <f>'[2]Dados Meta 1'!N48</f>
        <v>1.0865228585646596</v>
      </c>
      <c r="M22" s="203">
        <f>'[2]Dados Meta 1'!O48</f>
        <v>0.99476461009056005</v>
      </c>
      <c r="N22" s="203"/>
      <c r="O22" s="203"/>
      <c r="P22" s="203"/>
      <c r="Q22" s="99">
        <f>'[2]Dados Meta 1'!O48</f>
        <v>0.99476461009056005</v>
      </c>
    </row>
    <row r="23" spans="1:24" ht="13.15" customHeight="1" x14ac:dyDescent="0.25">
      <c r="B23" s="101" t="s">
        <v>2</v>
      </c>
      <c r="C23" s="101"/>
      <c r="D23" s="101"/>
      <c r="E23" s="101"/>
      <c r="F23" s="202">
        <f>'[2]Dados Meta 1'!B49</f>
        <v>41128</v>
      </c>
      <c r="G23" s="202"/>
      <c r="H23" s="202"/>
      <c r="I23" s="202">
        <f>'[2]Dados Meta 1'!D49</f>
        <v>42007</v>
      </c>
      <c r="J23" s="202"/>
      <c r="K23" s="202"/>
      <c r="L23" s="162">
        <f>'[2]Dados Meta 1'!N49</f>
        <v>1.0202284165698801</v>
      </c>
      <c r="M23" s="203">
        <f>'[2]Dados Meta 1'!O49</f>
        <v>0.99656778580244487</v>
      </c>
      <c r="N23" s="203"/>
      <c r="O23" s="203"/>
      <c r="P23" s="203"/>
      <c r="Q23" s="99">
        <f>'[2]Dados Meta 1'!O49</f>
        <v>0.99656778580244487</v>
      </c>
    </row>
    <row r="24" spans="1:24" ht="14.5" customHeight="1" x14ac:dyDescent="0.25">
      <c r="B24" s="194" t="s">
        <v>1</v>
      </c>
      <c r="C24" s="194"/>
      <c r="D24" s="2"/>
      <c r="E24" s="2"/>
      <c r="F24" s="199">
        <f>SUM(F12:F23)</f>
        <v>574716</v>
      </c>
      <c r="G24" s="199"/>
      <c r="H24" s="199"/>
      <c r="I24" s="199">
        <f>SUM(I12:I23)</f>
        <v>580514</v>
      </c>
      <c r="J24" s="199"/>
      <c r="K24" s="199"/>
      <c r="L24" s="92" t="s">
        <v>44</v>
      </c>
      <c r="M24" s="200">
        <f>'[2]Dados Meta 1'!O49</f>
        <v>0.99656778580244487</v>
      </c>
      <c r="N24" s="200"/>
      <c r="O24" s="200"/>
      <c r="P24" s="200"/>
      <c r="Q24" s="102">
        <f>L23</f>
        <v>1.0202284165698801</v>
      </c>
    </row>
    <row r="25" spans="1:24" ht="13.15" customHeight="1" x14ac:dyDescent="0.25">
      <c r="B25" s="103" t="s">
        <v>52</v>
      </c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</row>
    <row r="26" spans="1:24" ht="13.15" customHeight="1" x14ac:dyDescent="0.25">
      <c r="B26" s="103" t="s">
        <v>53</v>
      </c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</row>
    <row r="27" spans="1:24" ht="13.15" customHeight="1" x14ac:dyDescent="0.25">
      <c r="B27" s="103" t="s">
        <v>48</v>
      </c>
      <c r="C27" s="103"/>
      <c r="D27" s="103"/>
      <c r="E27" s="103"/>
      <c r="F27" s="103"/>
      <c r="G27" s="104" t="s">
        <v>0</v>
      </c>
      <c r="I27" s="103"/>
      <c r="J27" s="103"/>
      <c r="K27" s="103" t="s">
        <v>46</v>
      </c>
      <c r="L27" s="103"/>
      <c r="M27" s="103" t="s">
        <v>62</v>
      </c>
      <c r="N27" s="103"/>
    </row>
    <row r="28" spans="1:24" ht="13.15" customHeight="1" x14ac:dyDescent="0.25">
      <c r="B28" s="103"/>
      <c r="C28" s="103"/>
      <c r="D28" s="103"/>
      <c r="E28" s="103"/>
      <c r="G28" s="103"/>
      <c r="H28" s="103"/>
    </row>
    <row r="29" spans="1:24" ht="13.15" customHeight="1" x14ac:dyDescent="0.25">
      <c r="B29" s="103"/>
      <c r="C29" s="103"/>
      <c r="D29" s="103"/>
      <c r="E29" s="103"/>
      <c r="G29" s="103"/>
      <c r="H29" s="103"/>
      <c r="I29" s="103"/>
      <c r="J29" s="103"/>
      <c r="K29" s="103"/>
      <c r="L29" s="103"/>
      <c r="M29" s="103"/>
      <c r="N29" s="103"/>
      <c r="P29" s="105"/>
      <c r="S29" s="98"/>
      <c r="T29" s="98"/>
      <c r="U29" s="98"/>
      <c r="V29" s="98"/>
      <c r="W29" s="98"/>
      <c r="X29" s="98"/>
    </row>
    <row r="30" spans="1:24" ht="13.15" customHeight="1" x14ac:dyDescent="0.25">
      <c r="B30" s="103"/>
      <c r="C30" s="103"/>
      <c r="D30" s="103"/>
      <c r="E30" s="103"/>
      <c r="G30" s="103"/>
      <c r="H30" s="103"/>
      <c r="I30" s="103"/>
      <c r="J30" s="103"/>
      <c r="K30" s="103"/>
      <c r="L30" s="103"/>
      <c r="M30" s="103"/>
      <c r="N30" s="103"/>
      <c r="P30" s="105"/>
      <c r="S30" s="98"/>
      <c r="T30" s="98"/>
      <c r="U30" s="98"/>
      <c r="V30" s="98"/>
      <c r="W30" s="98"/>
      <c r="X30" s="98"/>
    </row>
    <row r="31" spans="1:24" ht="14.5" customHeight="1" x14ac:dyDescent="0.25">
      <c r="P31" s="105"/>
      <c r="S31" s="98"/>
      <c r="T31" s="98"/>
      <c r="U31" s="98"/>
      <c r="V31" s="98"/>
      <c r="W31" s="98"/>
      <c r="X31" s="98"/>
    </row>
    <row r="32" spans="1:24" ht="14.5" customHeight="1" x14ac:dyDescent="0.25">
      <c r="S32" s="98"/>
      <c r="T32" s="98"/>
      <c r="U32" s="98"/>
      <c r="V32" s="98"/>
      <c r="W32" s="98"/>
      <c r="X32" s="98"/>
    </row>
    <row r="33" spans="2:24" ht="14.5" customHeight="1" x14ac:dyDescent="0.25">
      <c r="S33" s="98"/>
      <c r="T33" s="98"/>
      <c r="U33" s="98"/>
      <c r="V33" s="98"/>
      <c r="W33" s="98"/>
      <c r="X33" s="98"/>
    </row>
    <row r="34" spans="2:24" ht="14.5" customHeight="1" x14ac:dyDescent="0.25">
      <c r="S34" s="98"/>
      <c r="T34" s="98"/>
      <c r="U34" s="98"/>
      <c r="V34" s="98"/>
      <c r="W34" s="98"/>
      <c r="X34" s="98"/>
    </row>
    <row r="35" spans="2:24" ht="14.5" customHeight="1" x14ac:dyDescent="0.25">
      <c r="S35" s="98"/>
      <c r="T35" s="98"/>
      <c r="U35" s="98"/>
      <c r="V35" s="98"/>
      <c r="W35" s="98"/>
      <c r="X35" s="98"/>
    </row>
    <row r="36" spans="2:24" ht="14.5" customHeight="1" x14ac:dyDescent="0.25">
      <c r="S36" s="98"/>
      <c r="T36" s="98"/>
      <c r="U36" s="98"/>
      <c r="V36" s="98"/>
      <c r="W36" s="98"/>
      <c r="X36" s="98"/>
    </row>
    <row r="37" spans="2:24" ht="14.5" customHeight="1" x14ac:dyDescent="0.25"/>
    <row r="38" spans="2:24" ht="14.5" customHeight="1" x14ac:dyDescent="0.25">
      <c r="T38" s="98"/>
      <c r="U38" s="98"/>
      <c r="V38" s="98"/>
      <c r="W38" s="98"/>
      <c r="X38" s="98"/>
    </row>
    <row r="39" spans="2:24" ht="14.5" customHeight="1" x14ac:dyDescent="0.25">
      <c r="S39" s="98"/>
      <c r="T39" s="98"/>
      <c r="U39" s="98"/>
      <c r="V39" s="98"/>
      <c r="W39" s="98"/>
      <c r="X39" s="98"/>
    </row>
    <row r="40" spans="2:24" x14ac:dyDescent="0.25">
      <c r="S40" s="98"/>
      <c r="T40" s="98"/>
      <c r="U40" s="98"/>
      <c r="V40" s="98"/>
      <c r="W40" s="98"/>
      <c r="X40" s="98"/>
    </row>
    <row r="41" spans="2:24" x14ac:dyDescent="0.25">
      <c r="S41" s="98"/>
      <c r="T41" s="98"/>
      <c r="U41" s="98"/>
      <c r="V41" s="98"/>
      <c r="W41" s="98"/>
      <c r="X41" s="98"/>
    </row>
    <row r="42" spans="2:24" x14ac:dyDescent="0.25">
      <c r="S42" s="98"/>
      <c r="T42" s="98"/>
      <c r="U42" s="98"/>
      <c r="V42" s="98"/>
      <c r="W42" s="98"/>
      <c r="X42" s="98"/>
    </row>
    <row r="43" spans="2:24" x14ac:dyDescent="0.25">
      <c r="S43" s="98"/>
      <c r="T43" s="98"/>
      <c r="U43" s="98"/>
      <c r="V43" s="98"/>
      <c r="W43" s="98"/>
      <c r="X43" s="98"/>
    </row>
    <row r="46" spans="2:24" ht="15" customHeight="1" x14ac:dyDescent="0.25"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</row>
    <row r="47" spans="2:24" ht="14.5" customHeight="1" x14ac:dyDescent="0.25">
      <c r="D47" s="201" t="s">
        <v>138</v>
      </c>
      <c r="E47" s="201"/>
      <c r="F47" s="201"/>
      <c r="G47" s="201"/>
      <c r="H47" s="201"/>
      <c r="I47" s="201"/>
      <c r="J47" s="201"/>
      <c r="K47" s="201"/>
      <c r="L47" s="201"/>
      <c r="M47" s="201"/>
      <c r="N47" s="201"/>
      <c r="O47" s="201"/>
      <c r="P47" s="201"/>
    </row>
    <row r="48" spans="2:24" ht="14.5" customHeight="1" x14ac:dyDescent="0.25">
      <c r="B48" s="98"/>
      <c r="C48" s="120"/>
      <c r="D48" s="201"/>
      <c r="E48" s="201"/>
      <c r="F48" s="201"/>
      <c r="G48" s="201"/>
      <c r="H48" s="201"/>
      <c r="I48" s="201"/>
      <c r="J48" s="201"/>
      <c r="K48" s="201"/>
      <c r="L48" s="201"/>
      <c r="M48" s="201"/>
      <c r="N48" s="201"/>
      <c r="O48" s="201"/>
      <c r="P48" s="201"/>
    </row>
    <row r="49" spans="1:17" x14ac:dyDescent="0.25">
      <c r="B49" s="98"/>
      <c r="C49" s="120"/>
      <c r="D49" s="201"/>
      <c r="E49" s="201"/>
      <c r="F49" s="201"/>
      <c r="G49" s="201"/>
      <c r="H49" s="201"/>
      <c r="I49" s="201"/>
      <c r="J49" s="201"/>
      <c r="K49" s="201"/>
      <c r="L49" s="201"/>
      <c r="M49" s="201"/>
      <c r="N49" s="201"/>
      <c r="O49" s="201"/>
      <c r="P49" s="201"/>
    </row>
    <row r="50" spans="1:17" x14ac:dyDescent="0.25">
      <c r="B50" s="98"/>
      <c r="C50" s="120"/>
      <c r="D50" s="201"/>
      <c r="E50" s="201"/>
      <c r="F50" s="201"/>
      <c r="G50" s="201"/>
      <c r="H50" s="201"/>
      <c r="I50" s="201"/>
      <c r="J50" s="201"/>
      <c r="K50" s="201"/>
      <c r="L50" s="201"/>
      <c r="M50" s="201"/>
      <c r="N50" s="201"/>
      <c r="O50" s="201"/>
      <c r="P50" s="201"/>
    </row>
    <row r="51" spans="1:17" ht="21" customHeight="1" x14ac:dyDescent="0.25">
      <c r="B51" s="98"/>
      <c r="C51" s="120"/>
      <c r="D51" s="201"/>
      <c r="E51" s="201"/>
      <c r="F51" s="201"/>
      <c r="G51" s="201"/>
      <c r="H51" s="201"/>
      <c r="I51" s="201"/>
      <c r="J51" s="201"/>
      <c r="K51" s="201"/>
      <c r="L51" s="201"/>
      <c r="M51" s="201"/>
      <c r="N51" s="201"/>
      <c r="O51" s="201"/>
      <c r="P51" s="201"/>
    </row>
    <row r="52" spans="1:17" ht="18.75" customHeight="1" x14ac:dyDescent="0.25">
      <c r="B52" s="98"/>
      <c r="C52" s="113"/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98"/>
      <c r="Q52" s="98"/>
    </row>
    <row r="53" spans="1:17" x14ac:dyDescent="0.25">
      <c r="C53" s="94" t="s">
        <v>40</v>
      </c>
    </row>
    <row r="54" spans="1:17" x14ac:dyDescent="0.25">
      <c r="A54" s="107"/>
    </row>
  </sheetData>
  <mergeCells count="49">
    <mergeCell ref="C7:Q8"/>
    <mergeCell ref="B24:C24"/>
    <mergeCell ref="F24:H24"/>
    <mergeCell ref="I24:K24"/>
    <mergeCell ref="M24:P24"/>
    <mergeCell ref="F22:H22"/>
    <mergeCell ref="I22:K22"/>
    <mergeCell ref="M22:P22"/>
    <mergeCell ref="F23:H23"/>
    <mergeCell ref="I23:K23"/>
    <mergeCell ref="M23:P23"/>
    <mergeCell ref="F20:H20"/>
    <mergeCell ref="I20:K20"/>
    <mergeCell ref="M20:P20"/>
    <mergeCell ref="F21:H21"/>
    <mergeCell ref="I21:K21"/>
    <mergeCell ref="F17:H17"/>
    <mergeCell ref="I17:K17"/>
    <mergeCell ref="M17:P17"/>
    <mergeCell ref="M21:P21"/>
    <mergeCell ref="F18:H18"/>
    <mergeCell ref="I18:K18"/>
    <mergeCell ref="M18:P18"/>
    <mergeCell ref="F19:H19"/>
    <mergeCell ref="I19:K19"/>
    <mergeCell ref="M19:P19"/>
    <mergeCell ref="M14:P14"/>
    <mergeCell ref="F15:H15"/>
    <mergeCell ref="I15:K15"/>
    <mergeCell ref="M15:P15"/>
    <mergeCell ref="F16:H16"/>
    <mergeCell ref="I16:K16"/>
    <mergeCell ref="M16:P16"/>
    <mergeCell ref="D47:P51"/>
    <mergeCell ref="C2:R2"/>
    <mergeCell ref="A4:O4"/>
    <mergeCell ref="I10:Q10"/>
    <mergeCell ref="B11:C11"/>
    <mergeCell ref="F11:H11"/>
    <mergeCell ref="I11:K11"/>
    <mergeCell ref="M11:P11"/>
    <mergeCell ref="F12:H12"/>
    <mergeCell ref="I12:K12"/>
    <mergeCell ref="M12:P12"/>
    <mergeCell ref="F13:H13"/>
    <mergeCell ref="I13:K13"/>
    <mergeCell ref="M13:P13"/>
    <mergeCell ref="F14:H14"/>
    <mergeCell ref="I14:K14"/>
  </mergeCells>
  <conditionalFormatting sqref="Q12:Q23">
    <cfRule type="iconSet" priority="2">
      <iconSet showValue="0">
        <cfvo type="percent" val="0"/>
        <cfvo type="num" val="0.85"/>
        <cfvo type="num" val="1"/>
      </iconSet>
    </cfRule>
  </conditionalFormatting>
  <conditionalFormatting sqref="Q24">
    <cfRule type="iconSet" priority="1">
      <iconSet showValue="0">
        <cfvo type="percent" val="0"/>
        <cfvo type="num" val="0.85"/>
        <cfvo type="num" val="1"/>
      </iconSet>
    </cfRule>
  </conditionalFormatting>
  <printOptions horizontalCentered="1"/>
  <pageMargins left="0.19685039370078741" right="0.19685039370078741" top="0.19685039370078741" bottom="0.19685039370078741" header="0" footer="0"/>
  <pageSetup paperSize="9" scale="9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53"/>
  <sheetViews>
    <sheetView topLeftCell="A31" workbookViewId="0">
      <selection activeCell="R14" sqref="R14"/>
    </sheetView>
  </sheetViews>
  <sheetFormatPr defaultColWidth="9.1796875" defaultRowHeight="14.5" x14ac:dyDescent="0.25"/>
  <cols>
    <col min="1" max="1" width="9.453125" style="16" customWidth="1"/>
    <col min="2" max="2" width="3" style="16" customWidth="1"/>
    <col min="3" max="3" width="7.1796875" style="16" customWidth="1"/>
    <col min="4" max="5" width="0.81640625" style="16" customWidth="1"/>
    <col min="6" max="6" width="12.7265625" style="16" customWidth="1"/>
    <col min="7" max="8" width="3.7265625" style="16" customWidth="1"/>
    <col min="9" max="9" width="15.7265625" style="16" customWidth="1"/>
    <col min="10" max="10" width="3.81640625" style="16" customWidth="1"/>
    <col min="11" max="11" width="4.26953125" style="16" customWidth="1"/>
    <col min="12" max="12" width="9.54296875" style="16" customWidth="1"/>
    <col min="13" max="13" width="2.54296875" style="16" customWidth="1"/>
    <col min="14" max="14" width="2.7265625" style="16" customWidth="1"/>
    <col min="15" max="15" width="3" style="16" customWidth="1"/>
    <col min="16" max="16" width="2.7265625" style="16" customWidth="1"/>
    <col min="17" max="17" width="8.453125" style="16" customWidth="1"/>
    <col min="18" max="18" width="9.1796875" style="16"/>
    <col min="19" max="19" width="15.81640625" style="16" customWidth="1"/>
    <col min="20" max="21" width="9.1796875" style="16"/>
    <col min="22" max="22" width="9.7265625" style="16" customWidth="1"/>
    <col min="23" max="16384" width="9.1796875" style="16"/>
  </cols>
  <sheetData>
    <row r="1" spans="1:19" ht="15" customHeight="1" x14ac:dyDescent="0.25"/>
    <row r="2" spans="1:19" ht="15.75" customHeight="1" x14ac:dyDescent="0.25">
      <c r="C2" s="207" t="s">
        <v>15</v>
      </c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</row>
    <row r="3" spans="1:19" ht="15.75" customHeight="1" x14ac:dyDescent="0.25"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9" ht="22.15" customHeight="1" x14ac:dyDescent="0.25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</row>
    <row r="5" spans="1:19" ht="14.5" customHeight="1" x14ac:dyDescent="0.25"/>
    <row r="6" spans="1:19" ht="15.65" customHeight="1" x14ac:dyDescent="0.25">
      <c r="C6" s="42" t="s">
        <v>27</v>
      </c>
      <c r="D6" s="18"/>
      <c r="E6" s="18"/>
    </row>
    <row r="7" spans="1:19" ht="14.5" customHeight="1" x14ac:dyDescent="0.25">
      <c r="C7" s="198" t="s">
        <v>91</v>
      </c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</row>
    <row r="8" spans="1:19" ht="14.5" customHeight="1" x14ac:dyDescent="0.25">
      <c r="C8" s="198"/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</row>
    <row r="9" spans="1:19" ht="12" customHeight="1" x14ac:dyDescent="0.25">
      <c r="A9" s="209" t="s">
        <v>93</v>
      </c>
      <c r="B9" s="209"/>
      <c r="D9" s="72"/>
      <c r="E9" s="72"/>
    </row>
    <row r="10" spans="1:19" ht="14.5" customHeight="1" x14ac:dyDescent="0.25">
      <c r="B10" s="73" t="s">
        <v>16</v>
      </c>
      <c r="I10" s="193" t="s">
        <v>123</v>
      </c>
      <c r="J10" s="193"/>
      <c r="K10" s="193"/>
      <c r="L10" s="193"/>
      <c r="M10" s="193"/>
      <c r="N10" s="193"/>
      <c r="O10" s="193"/>
      <c r="P10" s="193"/>
    </row>
    <row r="11" spans="1:19" ht="27.65" customHeight="1" x14ac:dyDescent="0.15">
      <c r="B11" s="194" t="s">
        <v>14</v>
      </c>
      <c r="C11" s="194"/>
      <c r="D11" s="195" t="s">
        <v>28</v>
      </c>
      <c r="E11" s="195"/>
      <c r="F11" s="195"/>
      <c r="G11" s="195"/>
      <c r="H11" s="195"/>
      <c r="I11" s="195" t="s">
        <v>92</v>
      </c>
      <c r="J11" s="195"/>
      <c r="K11" s="195"/>
      <c r="L11" s="195" t="s">
        <v>21</v>
      </c>
      <c r="M11" s="195"/>
      <c r="N11" s="195"/>
      <c r="O11" s="195"/>
      <c r="P11" s="89">
        <v>3</v>
      </c>
    </row>
    <row r="12" spans="1:19" ht="13.15" customHeight="1" x14ac:dyDescent="0.25">
      <c r="B12" s="12" t="s">
        <v>13</v>
      </c>
      <c r="C12" s="12"/>
      <c r="D12" s="12"/>
      <c r="E12" s="12"/>
      <c r="F12" s="205">
        <f>'[3]Dados Meta 2'!$B6</f>
        <v>26239</v>
      </c>
      <c r="G12" s="205"/>
      <c r="H12" s="205"/>
      <c r="I12" s="205">
        <f>'[3]Dados Meta 2'!$G6</f>
        <v>3338</v>
      </c>
      <c r="J12" s="205"/>
      <c r="K12" s="205"/>
      <c r="L12" s="206">
        <f>'[3]Dados Meta 2'!$M6</f>
        <v>0.93859172642871014</v>
      </c>
      <c r="M12" s="206"/>
      <c r="N12" s="206"/>
      <c r="O12" s="206"/>
      <c r="P12" s="85">
        <f t="shared" ref="P12:P23" si="0">L12</f>
        <v>0.93859172642871014</v>
      </c>
      <c r="Q12" s="75"/>
      <c r="R12" s="75"/>
      <c r="S12" s="79"/>
    </row>
    <row r="13" spans="1:19" ht="13.15" customHeight="1" x14ac:dyDescent="0.25">
      <c r="B13" s="57" t="s">
        <v>12</v>
      </c>
      <c r="C13" s="57"/>
      <c r="D13" s="57"/>
      <c r="E13" s="57"/>
      <c r="F13" s="205">
        <f>'[3]Dados Meta 2'!$B7</f>
        <v>22125</v>
      </c>
      <c r="G13" s="205"/>
      <c r="H13" s="205"/>
      <c r="I13" s="205">
        <f>'[3]Dados Meta 2'!$G7</f>
        <v>4215</v>
      </c>
      <c r="J13" s="205"/>
      <c r="K13" s="205"/>
      <c r="L13" s="206">
        <f>'[3]Dados Meta 2'!$M7</f>
        <v>0.96011442053136531</v>
      </c>
      <c r="M13" s="206"/>
      <c r="N13" s="206"/>
      <c r="O13" s="206"/>
      <c r="P13" s="85">
        <f t="shared" si="0"/>
        <v>0.96011442053136531</v>
      </c>
      <c r="Q13" s="75"/>
      <c r="R13" s="75"/>
      <c r="S13" s="79"/>
    </row>
    <row r="14" spans="1:19" ht="13.15" customHeight="1" x14ac:dyDescent="0.25">
      <c r="B14" s="12" t="s">
        <v>11</v>
      </c>
      <c r="C14" s="12"/>
      <c r="D14" s="12"/>
      <c r="E14" s="12"/>
      <c r="F14" s="205">
        <f>'[3]Dados Meta 2'!$B8</f>
        <v>17538</v>
      </c>
      <c r="G14" s="205"/>
      <c r="H14" s="205"/>
      <c r="I14" s="205">
        <f>'[3]Dados Meta 2'!$G8</f>
        <v>4725</v>
      </c>
      <c r="J14" s="205"/>
      <c r="K14" s="205"/>
      <c r="L14" s="206">
        <f>'[3]Dados Meta 2'!$M8</f>
        <v>0.98409702575033864</v>
      </c>
      <c r="M14" s="206"/>
      <c r="N14" s="206"/>
      <c r="O14" s="206"/>
      <c r="P14" s="85">
        <f t="shared" si="0"/>
        <v>0.98409702575033864</v>
      </c>
      <c r="Q14" s="75"/>
      <c r="R14" s="75"/>
      <c r="S14" s="79"/>
    </row>
    <row r="15" spans="1:19" ht="13.15" customHeight="1" x14ac:dyDescent="0.25">
      <c r="A15" s="12"/>
      <c r="B15" s="57" t="s">
        <v>10</v>
      </c>
      <c r="C15" s="57"/>
      <c r="D15" s="57"/>
      <c r="E15" s="57"/>
      <c r="F15" s="205">
        <f>'[3]Dados Meta 2'!$B9</f>
        <v>14814</v>
      </c>
      <c r="G15" s="205"/>
      <c r="H15" s="205"/>
      <c r="I15" s="205">
        <f>'[3]Dados Meta 2'!$G9</f>
        <v>2865</v>
      </c>
      <c r="J15" s="205"/>
      <c r="K15" s="205"/>
      <c r="L15" s="206">
        <f>'[3]Dados Meta 2'!$M9</f>
        <v>0.9983281213724674</v>
      </c>
      <c r="M15" s="206"/>
      <c r="N15" s="206"/>
      <c r="O15" s="206"/>
      <c r="P15" s="85">
        <f t="shared" si="0"/>
        <v>0.9983281213724674</v>
      </c>
      <c r="Q15" s="75"/>
      <c r="R15" s="75"/>
      <c r="S15" s="79"/>
    </row>
    <row r="16" spans="1:19" ht="13.15" customHeight="1" x14ac:dyDescent="0.25">
      <c r="A16" s="12"/>
      <c r="B16" s="12" t="s">
        <v>9</v>
      </c>
      <c r="C16" s="12"/>
      <c r="D16" s="12"/>
      <c r="E16" s="12"/>
      <c r="F16" s="205">
        <f>'[3]Dados Meta 2'!$B10</f>
        <v>11986</v>
      </c>
      <c r="G16" s="205"/>
      <c r="H16" s="205"/>
      <c r="I16" s="205">
        <f>'[3]Dados Meta 2'!$G10</f>
        <v>3035</v>
      </c>
      <c r="J16" s="205"/>
      <c r="K16" s="205"/>
      <c r="L16" s="206">
        <f>'[3]Dados Meta 2'!$M10</f>
        <v>1.0131149100046581</v>
      </c>
      <c r="M16" s="206"/>
      <c r="N16" s="206"/>
      <c r="O16" s="206"/>
      <c r="P16" s="85">
        <f t="shared" si="0"/>
        <v>1.0131149100046581</v>
      </c>
      <c r="Q16" s="75"/>
      <c r="R16" s="75"/>
      <c r="S16" s="79"/>
    </row>
    <row r="17" spans="1:19" ht="13.15" customHeight="1" x14ac:dyDescent="0.25">
      <c r="A17" s="12"/>
      <c r="B17" s="57" t="s">
        <v>8</v>
      </c>
      <c r="C17" s="57"/>
      <c r="D17" s="57"/>
      <c r="E17" s="57"/>
      <c r="F17" s="205">
        <f>'[3]Dados Meta 2'!$B11</f>
        <v>9684</v>
      </c>
      <c r="G17" s="205"/>
      <c r="H17" s="205"/>
      <c r="I17" s="205">
        <f>'[3]Dados Meta 2'!$G11</f>
        <v>2407</v>
      </c>
      <c r="J17" s="205"/>
      <c r="K17" s="205"/>
      <c r="L17" s="206">
        <f>'[3]Dados Meta 2'!$M11</f>
        <v>1.0251103238237305</v>
      </c>
      <c r="M17" s="206"/>
      <c r="N17" s="206"/>
      <c r="O17" s="206"/>
      <c r="P17" s="85">
        <f t="shared" si="0"/>
        <v>1.0251103238237305</v>
      </c>
      <c r="S17" s="80"/>
    </row>
    <row r="18" spans="1:19" ht="13.15" customHeight="1" x14ac:dyDescent="0.25">
      <c r="A18" s="12"/>
      <c r="B18" s="12" t="s">
        <v>7</v>
      </c>
      <c r="C18" s="12"/>
      <c r="D18" s="12"/>
      <c r="E18" s="12"/>
      <c r="F18" s="205">
        <f>'[3]Dados Meta 2'!$B12</f>
        <v>7685</v>
      </c>
      <c r="G18" s="205"/>
      <c r="H18" s="205"/>
      <c r="I18" s="205">
        <f>'[3]Dados Meta 2'!$G12</f>
        <v>2037</v>
      </c>
      <c r="J18" s="205"/>
      <c r="K18" s="205"/>
      <c r="L18" s="206">
        <f>'[3]Dados Meta 2'!$M12</f>
        <v>1.0354904394467757</v>
      </c>
      <c r="M18" s="206"/>
      <c r="N18" s="206"/>
      <c r="O18" s="206"/>
      <c r="P18" s="85">
        <f t="shared" si="0"/>
        <v>1.0354904394467757</v>
      </c>
    </row>
    <row r="19" spans="1:19" ht="13.15" customHeight="1" x14ac:dyDescent="0.25">
      <c r="B19" s="57" t="s">
        <v>6</v>
      </c>
      <c r="C19" s="57"/>
      <c r="D19" s="57"/>
      <c r="E19" s="57"/>
      <c r="F19" s="205">
        <f>'[3]Dados Meta 2'!$B13</f>
        <v>5902</v>
      </c>
      <c r="G19" s="205"/>
      <c r="H19" s="205"/>
      <c r="I19" s="205">
        <f>'[3]Dados Meta 2'!$G13</f>
        <v>1864</v>
      </c>
      <c r="J19" s="205"/>
      <c r="K19" s="205"/>
      <c r="L19" s="206">
        <f>'[3]Dados Meta 2'!$M13</f>
        <v>1.0447404519977406</v>
      </c>
      <c r="M19" s="206"/>
      <c r="N19" s="206"/>
      <c r="O19" s="206"/>
      <c r="P19" s="85">
        <f t="shared" si="0"/>
        <v>1.0447404519977406</v>
      </c>
    </row>
    <row r="20" spans="1:19" ht="13.15" customHeight="1" x14ac:dyDescent="0.25">
      <c r="B20" s="12" t="s">
        <v>5</v>
      </c>
      <c r="C20" s="12"/>
      <c r="D20" s="12"/>
      <c r="E20" s="12"/>
      <c r="F20" s="205">
        <f>'[3]Dados Meta 2'!$B14</f>
        <v>4660</v>
      </c>
      <c r="G20" s="205"/>
      <c r="H20" s="205"/>
      <c r="I20" s="205">
        <f>'[3]Dados Meta 2'!$G14</f>
        <v>1335</v>
      </c>
      <c r="J20" s="205"/>
      <c r="K20" s="205"/>
      <c r="L20" s="206">
        <f>'[3]Dados Meta 2'!$M14</f>
        <v>1.0511837549666396</v>
      </c>
      <c r="M20" s="206"/>
      <c r="N20" s="206"/>
      <c r="O20" s="206"/>
      <c r="P20" s="85">
        <f t="shared" si="0"/>
        <v>1.0511837549666396</v>
      </c>
    </row>
    <row r="21" spans="1:19" ht="13.15" customHeight="1" x14ac:dyDescent="0.25">
      <c r="B21" s="57" t="s">
        <v>4</v>
      </c>
      <c r="C21" s="57"/>
      <c r="D21" s="57"/>
      <c r="E21" s="57"/>
      <c r="F21" s="205">
        <f>'[3]Dados Meta 2'!$B15</f>
        <v>3595</v>
      </c>
      <c r="G21" s="205"/>
      <c r="H21" s="205"/>
      <c r="I21" s="205">
        <f>'[3]Dados Meta 2'!$G15</f>
        <v>1127</v>
      </c>
      <c r="J21" s="205"/>
      <c r="K21" s="205"/>
      <c r="L21" s="206">
        <f>'[3]Dados Meta 2'!$M15</f>
        <v>1.0566986172252009</v>
      </c>
      <c r="M21" s="206"/>
      <c r="N21" s="206"/>
      <c r="O21" s="206"/>
      <c r="P21" s="85">
        <f t="shared" si="0"/>
        <v>1.0566986172252009</v>
      </c>
    </row>
    <row r="22" spans="1:19" ht="13.15" customHeight="1" x14ac:dyDescent="0.25">
      <c r="B22" s="12" t="s">
        <v>3</v>
      </c>
      <c r="C22" s="12"/>
      <c r="D22" s="12"/>
      <c r="E22" s="12"/>
      <c r="F22" s="205">
        <f>'[3]Dados Meta 2'!$B16</f>
        <v>2651</v>
      </c>
      <c r="G22" s="205"/>
      <c r="H22" s="205"/>
      <c r="I22" s="205">
        <f>'[3]Dados Meta 2'!$G16</f>
        <v>1003</v>
      </c>
      <c r="J22" s="205"/>
      <c r="K22" s="205"/>
      <c r="L22" s="206">
        <f>'[3]Dados Meta 2'!$M16</f>
        <v>1.0615837842012255</v>
      </c>
      <c r="M22" s="206"/>
      <c r="N22" s="206"/>
      <c r="O22" s="206"/>
      <c r="P22" s="85">
        <f t="shared" si="0"/>
        <v>1.0615837842012255</v>
      </c>
    </row>
    <row r="23" spans="1:19" ht="13.15" customHeight="1" x14ac:dyDescent="0.25">
      <c r="B23" s="57" t="s">
        <v>2</v>
      </c>
      <c r="C23" s="57"/>
      <c r="D23" s="57"/>
      <c r="E23" s="57"/>
      <c r="F23" s="205">
        <f>'[3]Dados Meta 2'!$B17</f>
        <v>1625</v>
      </c>
      <c r="G23" s="205"/>
      <c r="H23" s="205"/>
      <c r="I23" s="205">
        <f>'[3]Dados Meta 2'!$G17</f>
        <v>1082</v>
      </c>
      <c r="J23" s="205"/>
      <c r="K23" s="205"/>
      <c r="L23" s="206">
        <f>'[3]Dados Meta 2'!$M17</f>
        <v>1.0668839608637217</v>
      </c>
      <c r="M23" s="206"/>
      <c r="N23" s="206"/>
      <c r="O23" s="206"/>
      <c r="P23" s="85">
        <f t="shared" si="0"/>
        <v>1.0668839608637217</v>
      </c>
    </row>
    <row r="24" spans="1:19" ht="14.5" customHeight="1" x14ac:dyDescent="0.25">
      <c r="B24" s="194" t="s">
        <v>1</v>
      </c>
      <c r="C24" s="194"/>
      <c r="D24" s="2"/>
      <c r="E24" s="2"/>
      <c r="F24" s="199" t="s">
        <v>22</v>
      </c>
      <c r="G24" s="199"/>
      <c r="H24" s="199"/>
      <c r="I24" s="199">
        <f>SUM(I12:I23)</f>
        <v>29033</v>
      </c>
      <c r="J24" s="199"/>
      <c r="K24" s="199"/>
      <c r="L24" s="200">
        <f>'[3]Dados Meta 2'!$M$18</f>
        <v>1.0668839608637217</v>
      </c>
      <c r="M24" s="200"/>
      <c r="N24" s="200"/>
      <c r="O24" s="200"/>
      <c r="P24" s="88">
        <f>L24</f>
        <v>1.0668839608637217</v>
      </c>
    </row>
    <row r="25" spans="1:19" ht="13.15" customHeight="1" x14ac:dyDescent="0.25">
      <c r="B25" s="76" t="s">
        <v>23</v>
      </c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</row>
    <row r="26" spans="1:19" ht="13.15" customHeight="1" x14ac:dyDescent="0.25">
      <c r="B26" s="76" t="s">
        <v>102</v>
      </c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</row>
    <row r="27" spans="1:19" ht="13.15" customHeight="1" x14ac:dyDescent="0.25">
      <c r="B27" s="76" t="s">
        <v>48</v>
      </c>
      <c r="C27" s="76"/>
      <c r="D27" s="76"/>
      <c r="E27" s="76"/>
      <c r="F27" s="76"/>
      <c r="G27" s="77" t="s">
        <v>0</v>
      </c>
      <c r="I27" s="76"/>
      <c r="J27" s="77" t="s">
        <v>46</v>
      </c>
      <c r="M27" s="76" t="s">
        <v>47</v>
      </c>
    </row>
    <row r="28" spans="1:19" ht="13.15" customHeight="1" x14ac:dyDescent="0.25">
      <c r="B28" s="76"/>
      <c r="C28" s="76"/>
      <c r="D28" s="76"/>
      <c r="E28" s="76"/>
      <c r="G28" s="76"/>
      <c r="H28" s="76"/>
      <c r="K28" s="76"/>
      <c r="R28" s="81" t="s">
        <v>49</v>
      </c>
    </row>
    <row r="29" spans="1:19" ht="13.15" customHeight="1" x14ac:dyDescent="0.25">
      <c r="B29" s="76"/>
      <c r="C29" s="76"/>
      <c r="D29" s="76"/>
      <c r="E29" s="76"/>
      <c r="G29" s="76"/>
      <c r="H29" s="76"/>
      <c r="I29" s="76"/>
      <c r="J29" s="76"/>
      <c r="K29" s="76"/>
      <c r="L29" s="76"/>
      <c r="M29" s="76"/>
      <c r="O29" s="10"/>
    </row>
    <row r="30" spans="1:19" ht="13.15" customHeight="1" x14ac:dyDescent="0.25">
      <c r="B30" s="76"/>
      <c r="C30" s="76"/>
      <c r="D30" s="76"/>
      <c r="E30" s="76"/>
      <c r="G30" s="76"/>
      <c r="H30" s="76"/>
      <c r="I30" s="76"/>
      <c r="J30" s="76"/>
      <c r="K30" s="76"/>
      <c r="L30" s="76"/>
      <c r="M30" s="76"/>
      <c r="O30" s="10"/>
    </row>
    <row r="31" spans="1:19" ht="14.5" customHeight="1" x14ac:dyDescent="0.25">
      <c r="O31" s="10"/>
    </row>
    <row r="32" spans="1:19" ht="14.5" customHeight="1" x14ac:dyDescent="0.25"/>
    <row r="33" spans="3:14" ht="14.5" customHeight="1" x14ac:dyDescent="0.25"/>
    <row r="34" spans="3:14" ht="14.5" customHeight="1" x14ac:dyDescent="0.25"/>
    <row r="35" spans="3:14" ht="14.5" customHeight="1" x14ac:dyDescent="0.25"/>
    <row r="36" spans="3:14" ht="14.5" customHeight="1" x14ac:dyDescent="0.25"/>
    <row r="37" spans="3:14" ht="14.5" customHeight="1" x14ac:dyDescent="0.25"/>
    <row r="38" spans="3:14" ht="14.5" customHeight="1" x14ac:dyDescent="0.25"/>
    <row r="39" spans="3:14" ht="14.5" customHeight="1" x14ac:dyDescent="0.25"/>
    <row r="40" spans="3:14" ht="14.5" customHeight="1" x14ac:dyDescent="0.25"/>
    <row r="47" spans="3:14" x14ac:dyDescent="0.25">
      <c r="C47" s="204" t="s">
        <v>125</v>
      </c>
      <c r="D47" s="204"/>
      <c r="E47" s="204"/>
      <c r="F47" s="204"/>
      <c r="G47" s="204"/>
      <c r="H47" s="204"/>
      <c r="I47" s="204"/>
      <c r="J47" s="204"/>
      <c r="K47" s="204"/>
      <c r="L47" s="204"/>
      <c r="M47" s="204"/>
      <c r="N47" s="204"/>
    </row>
    <row r="48" spans="3:14" ht="14.5" customHeight="1" x14ac:dyDescent="0.25">
      <c r="C48" s="204"/>
      <c r="D48" s="204"/>
      <c r="E48" s="204"/>
      <c r="F48" s="204"/>
      <c r="G48" s="204"/>
      <c r="H48" s="204"/>
      <c r="I48" s="204"/>
      <c r="J48" s="204"/>
      <c r="K48" s="204"/>
      <c r="L48" s="204"/>
      <c r="M48" s="204"/>
      <c r="N48" s="204"/>
    </row>
    <row r="49" spans="1:16" ht="31.5" customHeight="1" x14ac:dyDescent="0.25">
      <c r="C49" s="204"/>
      <c r="D49" s="204"/>
      <c r="E49" s="204"/>
      <c r="F49" s="204"/>
      <c r="G49" s="204"/>
      <c r="H49" s="204"/>
      <c r="I49" s="204"/>
      <c r="J49" s="204"/>
      <c r="K49" s="204"/>
      <c r="L49" s="204"/>
      <c r="M49" s="204"/>
      <c r="N49" s="204"/>
    </row>
    <row r="50" spans="1:16" ht="24.75" customHeight="1" x14ac:dyDescent="0.25"/>
    <row r="51" spans="1:16" ht="14.5" customHeight="1" x14ac:dyDescent="0.25"/>
    <row r="53" spans="1:16" x14ac:dyDescent="0.25">
      <c r="A53" s="78"/>
      <c r="B53" s="12"/>
      <c r="O53" s="12"/>
      <c r="P53" s="12"/>
    </row>
  </sheetData>
  <mergeCells count="50">
    <mergeCell ref="C2:Q2"/>
    <mergeCell ref="A4:N4"/>
    <mergeCell ref="A9:B9"/>
    <mergeCell ref="B11:C11"/>
    <mergeCell ref="D11:H11"/>
    <mergeCell ref="I11:K11"/>
    <mergeCell ref="L11:O11"/>
    <mergeCell ref="C7:Q8"/>
    <mergeCell ref="I10:P10"/>
    <mergeCell ref="F12:H12"/>
    <mergeCell ref="I12:K12"/>
    <mergeCell ref="L12:O12"/>
    <mergeCell ref="F13:H13"/>
    <mergeCell ref="I13:K13"/>
    <mergeCell ref="L13:O13"/>
    <mergeCell ref="F14:H14"/>
    <mergeCell ref="I14:K14"/>
    <mergeCell ref="L14:O14"/>
    <mergeCell ref="F15:H15"/>
    <mergeCell ref="I15:K15"/>
    <mergeCell ref="L15:O15"/>
    <mergeCell ref="F16:H16"/>
    <mergeCell ref="I16:K16"/>
    <mergeCell ref="L16:O16"/>
    <mergeCell ref="F17:H17"/>
    <mergeCell ref="I17:K17"/>
    <mergeCell ref="L17:O17"/>
    <mergeCell ref="F18:H18"/>
    <mergeCell ref="I18:K18"/>
    <mergeCell ref="L18:O18"/>
    <mergeCell ref="F19:H19"/>
    <mergeCell ref="I19:K19"/>
    <mergeCell ref="L19:O19"/>
    <mergeCell ref="F20:H20"/>
    <mergeCell ref="I20:K20"/>
    <mergeCell ref="L20:O20"/>
    <mergeCell ref="F21:H21"/>
    <mergeCell ref="I21:K21"/>
    <mergeCell ref="L21:O21"/>
    <mergeCell ref="F22:H22"/>
    <mergeCell ref="I22:K22"/>
    <mergeCell ref="L22:O22"/>
    <mergeCell ref="F23:H23"/>
    <mergeCell ref="I23:K23"/>
    <mergeCell ref="L23:O23"/>
    <mergeCell ref="B24:C24"/>
    <mergeCell ref="F24:H24"/>
    <mergeCell ref="I24:K24"/>
    <mergeCell ref="L24:O24"/>
    <mergeCell ref="C47:N49"/>
  </mergeCells>
  <conditionalFormatting sqref="P12:P23">
    <cfRule type="iconSet" priority="2">
      <iconSet showValue="0">
        <cfvo type="percent" val="0"/>
        <cfvo type="num" val="0.85"/>
        <cfvo type="num" val="1"/>
      </iconSet>
    </cfRule>
  </conditionalFormatting>
  <conditionalFormatting sqref="P24">
    <cfRule type="iconSet" priority="1">
      <iconSet showValue="0">
        <cfvo type="percent" val="0"/>
        <cfvo type="num" val="0.85"/>
        <cfvo type="num" val="1"/>
      </iconSet>
    </cfRule>
  </conditionalFormatting>
  <printOptions horizontalCentered="1"/>
  <pageMargins left="0.19685039370078741" right="0.19685039370078741" top="0.19685039370078741" bottom="0.19685039370078741" header="0" footer="0"/>
  <pageSetup paperSize="9" scale="9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54"/>
  <sheetViews>
    <sheetView workbookViewId="0">
      <selection activeCell="R14" sqref="R14"/>
    </sheetView>
  </sheetViews>
  <sheetFormatPr defaultColWidth="8.81640625" defaultRowHeight="14.5" x14ac:dyDescent="0.35"/>
  <cols>
    <col min="1" max="1" width="9.453125" style="5" customWidth="1"/>
    <col min="2" max="2" width="3" style="5" customWidth="1"/>
    <col min="3" max="3" width="7.1796875" style="5" customWidth="1"/>
    <col min="4" max="5" width="0.81640625" style="5" customWidth="1"/>
    <col min="6" max="6" width="12.7265625" style="5" customWidth="1"/>
    <col min="7" max="7" width="3.81640625" style="5" customWidth="1"/>
    <col min="8" max="8" width="3.453125" style="5" customWidth="1"/>
    <col min="9" max="9" width="15.7265625" style="5" customWidth="1"/>
    <col min="10" max="10" width="3.81640625" style="5" customWidth="1"/>
    <col min="11" max="11" width="3.7265625" style="5" customWidth="1"/>
    <col min="12" max="12" width="9.54296875" style="5" customWidth="1"/>
    <col min="13" max="13" width="2.54296875" style="5" customWidth="1"/>
    <col min="14" max="14" width="2.7265625" style="5" customWidth="1"/>
    <col min="15" max="15" width="3" style="5" customWidth="1"/>
    <col min="16" max="16" width="2.7265625" style="5" customWidth="1"/>
    <col min="17" max="17" width="8.7265625" style="5" customWidth="1"/>
    <col min="18" max="21" width="8.81640625" style="5"/>
    <col min="22" max="22" width="9.7265625" style="5" customWidth="1"/>
    <col min="23" max="16384" width="8.81640625" style="5"/>
  </cols>
  <sheetData>
    <row r="1" spans="1:24" ht="15" customHeight="1" x14ac:dyDescent="0.35"/>
    <row r="2" spans="1:24" ht="15.75" customHeight="1" x14ac:dyDescent="0.35">
      <c r="C2" s="211" t="s">
        <v>15</v>
      </c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</row>
    <row r="3" spans="1:24" ht="15.75" customHeight="1" x14ac:dyDescent="0.3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24" ht="22.15" customHeight="1" x14ac:dyDescent="0.35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</row>
    <row r="5" spans="1:24" ht="14.5" customHeight="1" x14ac:dyDescent="0.35"/>
    <row r="6" spans="1:24" ht="15.65" customHeight="1" x14ac:dyDescent="0.35">
      <c r="C6" s="42" t="s">
        <v>27</v>
      </c>
      <c r="D6" s="18"/>
      <c r="E6" s="18"/>
    </row>
    <row r="7" spans="1:24" ht="14.5" customHeight="1" x14ac:dyDescent="0.35">
      <c r="C7" s="198" t="s">
        <v>91</v>
      </c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</row>
    <row r="8" spans="1:24" ht="14.5" customHeight="1" x14ac:dyDescent="0.35">
      <c r="C8" s="198"/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</row>
    <row r="9" spans="1:24" ht="12" customHeight="1" x14ac:dyDescent="0.35">
      <c r="A9" s="212" t="s">
        <v>93</v>
      </c>
      <c r="B9" s="212"/>
      <c r="D9" s="15"/>
      <c r="E9" s="15"/>
    </row>
    <row r="10" spans="1:24" ht="14.5" customHeight="1" x14ac:dyDescent="0.35">
      <c r="B10" s="43" t="s">
        <v>19</v>
      </c>
      <c r="I10" s="193" t="s">
        <v>123</v>
      </c>
      <c r="J10" s="193"/>
      <c r="K10" s="193"/>
      <c r="L10" s="193"/>
      <c r="M10" s="193"/>
      <c r="N10" s="193"/>
      <c r="O10" s="193"/>
      <c r="P10" s="193"/>
    </row>
    <row r="11" spans="1:24" ht="27.65" customHeight="1" x14ac:dyDescent="0.35">
      <c r="B11" s="194" t="s">
        <v>14</v>
      </c>
      <c r="C11" s="194"/>
      <c r="D11" s="195" t="s">
        <v>28</v>
      </c>
      <c r="E11" s="195"/>
      <c r="F11" s="195"/>
      <c r="G11" s="195"/>
      <c r="H11" s="195"/>
      <c r="I11" s="195" t="s">
        <v>92</v>
      </c>
      <c r="J11" s="195"/>
      <c r="K11" s="195"/>
      <c r="L11" s="195" t="s">
        <v>21</v>
      </c>
      <c r="M11" s="195"/>
      <c r="N11" s="195"/>
      <c r="O11" s="195"/>
      <c r="P11" s="89">
        <v>3</v>
      </c>
      <c r="S11" s="16"/>
      <c r="T11" s="16"/>
      <c r="U11" s="16"/>
      <c r="V11" s="16"/>
      <c r="W11" s="16"/>
      <c r="X11" s="16"/>
    </row>
    <row r="12" spans="1:24" ht="13.15" customHeight="1" x14ac:dyDescent="0.35">
      <c r="B12" s="12" t="s">
        <v>13</v>
      </c>
      <c r="C12" s="12"/>
      <c r="D12" s="7"/>
      <c r="E12" s="7"/>
      <c r="F12" s="205">
        <f>'[3]Dados Meta 2'!$B23</f>
        <v>3364</v>
      </c>
      <c r="G12" s="205"/>
      <c r="H12" s="205"/>
      <c r="I12" s="205">
        <f>'[3]Dados Meta 2'!$G23</f>
        <v>69</v>
      </c>
      <c r="J12" s="205"/>
      <c r="K12" s="205"/>
      <c r="L12" s="206">
        <f>'[3]Dados Meta 2'!$M23</f>
        <v>0.99141106129667911</v>
      </c>
      <c r="M12" s="206"/>
      <c r="N12" s="206"/>
      <c r="O12" s="206"/>
      <c r="P12" s="84">
        <f t="shared" ref="P12:P23" si="0">L12</f>
        <v>0.99141106129667911</v>
      </c>
      <c r="Q12" s="8"/>
      <c r="R12" s="8"/>
      <c r="S12" s="8"/>
      <c r="T12" s="16"/>
      <c r="U12" s="16"/>
      <c r="V12" s="16"/>
      <c r="W12" s="16"/>
      <c r="X12" s="16"/>
    </row>
    <row r="13" spans="1:24" ht="13.15" customHeight="1" x14ac:dyDescent="0.35">
      <c r="B13" s="57" t="s">
        <v>12</v>
      </c>
      <c r="C13" s="57"/>
      <c r="D13" s="3"/>
      <c r="E13" s="3"/>
      <c r="F13" s="205">
        <f>'[3]Dados Meta 2'!$B24</f>
        <v>3098</v>
      </c>
      <c r="G13" s="205"/>
      <c r="H13" s="205"/>
      <c r="I13" s="205">
        <f>'[3]Dados Meta 2'!$G24</f>
        <v>379</v>
      </c>
      <c r="J13" s="205"/>
      <c r="K13" s="205"/>
      <c r="L13" s="206">
        <f>'[3]Dados Meta 2'!$M24</f>
        <v>0.99825437239690928</v>
      </c>
      <c r="M13" s="206"/>
      <c r="N13" s="206"/>
      <c r="O13" s="206"/>
      <c r="P13" s="84">
        <f t="shared" si="0"/>
        <v>0.99825437239690928</v>
      </c>
      <c r="Q13" s="8"/>
      <c r="R13" s="8"/>
      <c r="S13" s="8"/>
      <c r="T13" s="16"/>
      <c r="U13" s="16"/>
      <c r="V13" s="16"/>
      <c r="W13" s="16"/>
      <c r="X13" s="16"/>
    </row>
    <row r="14" spans="1:24" ht="13.15" customHeight="1" x14ac:dyDescent="0.35">
      <c r="B14" s="12" t="s">
        <v>11</v>
      </c>
      <c r="C14" s="12"/>
      <c r="D14" s="7"/>
      <c r="E14" s="7"/>
      <c r="F14" s="205">
        <f>'[3]Dados Meta 2'!$B25</f>
        <v>2666</v>
      </c>
      <c r="G14" s="205"/>
      <c r="H14" s="205"/>
      <c r="I14" s="205">
        <f>'[3]Dados Meta 2'!$G25</f>
        <v>544</v>
      </c>
      <c r="J14" s="205"/>
      <c r="K14" s="205"/>
      <c r="L14" s="206">
        <f>'[3]Dados Meta 2'!$M25</f>
        <v>1.0091800430742137</v>
      </c>
      <c r="M14" s="206"/>
      <c r="N14" s="206"/>
      <c r="O14" s="206"/>
      <c r="P14" s="84">
        <f t="shared" si="0"/>
        <v>1.0091800430742137</v>
      </c>
      <c r="Q14" s="8"/>
      <c r="R14" s="8"/>
      <c r="S14" s="8"/>
      <c r="T14" s="16"/>
      <c r="U14" s="16"/>
      <c r="V14" s="16"/>
      <c r="W14" s="16"/>
      <c r="X14" s="16"/>
    </row>
    <row r="15" spans="1:24" ht="13.15" customHeight="1" x14ac:dyDescent="0.35">
      <c r="A15" s="7"/>
      <c r="B15" s="57" t="s">
        <v>10</v>
      </c>
      <c r="C15" s="57"/>
      <c r="D15" s="3"/>
      <c r="E15" s="3"/>
      <c r="F15" s="205">
        <f>'[3]Dados Meta 2'!$B26</f>
        <v>3159</v>
      </c>
      <c r="G15" s="205"/>
      <c r="H15" s="205"/>
      <c r="I15" s="205">
        <f>'[3]Dados Meta 2'!$G26</f>
        <v>401</v>
      </c>
      <c r="J15" s="205"/>
      <c r="K15" s="205"/>
      <c r="L15" s="206">
        <f>'[3]Dados Meta 2'!$M26</f>
        <v>0.99855410123816912</v>
      </c>
      <c r="M15" s="206"/>
      <c r="N15" s="206"/>
      <c r="O15" s="206"/>
      <c r="P15" s="84">
        <f t="shared" si="0"/>
        <v>0.99855410123816912</v>
      </c>
      <c r="Q15" s="8"/>
      <c r="R15" s="8"/>
      <c r="T15" s="16"/>
      <c r="U15" s="16"/>
      <c r="V15" s="16"/>
      <c r="W15" s="16"/>
      <c r="X15" s="16"/>
    </row>
    <row r="16" spans="1:24" ht="13.15" customHeight="1" x14ac:dyDescent="0.35">
      <c r="A16" s="7"/>
      <c r="B16" s="12" t="s">
        <v>9</v>
      </c>
      <c r="C16" s="12"/>
      <c r="D16" s="7"/>
      <c r="E16" s="7"/>
      <c r="F16" s="205">
        <f>'[3]Dados Meta 2'!$B27</f>
        <v>3145</v>
      </c>
      <c r="G16" s="205"/>
      <c r="H16" s="205"/>
      <c r="I16" s="205">
        <f>'[3]Dados Meta 2'!$G27</f>
        <v>672</v>
      </c>
      <c r="J16" s="205"/>
      <c r="K16" s="205"/>
      <c r="L16" s="206">
        <f>'[3]Dados Meta 2'!$M27</f>
        <v>1.0000392294193854</v>
      </c>
      <c r="M16" s="206"/>
      <c r="N16" s="206"/>
      <c r="O16" s="206"/>
      <c r="P16" s="84">
        <f t="shared" si="0"/>
        <v>1.0000392294193854</v>
      </c>
      <c r="Q16" s="8"/>
      <c r="R16" s="8"/>
      <c r="S16" s="8"/>
      <c r="T16" s="16"/>
      <c r="U16" s="16"/>
      <c r="V16" s="16"/>
      <c r="W16" s="16"/>
      <c r="X16" s="16"/>
    </row>
    <row r="17" spans="1:24" ht="13.15" customHeight="1" x14ac:dyDescent="0.35">
      <c r="A17" s="7"/>
      <c r="B17" s="57" t="s">
        <v>8</v>
      </c>
      <c r="C17" s="57"/>
      <c r="D17" s="3"/>
      <c r="E17" s="3"/>
      <c r="F17" s="205">
        <f>'[3]Dados Meta 2'!$B28</f>
        <v>3117</v>
      </c>
      <c r="G17" s="205"/>
      <c r="H17" s="205"/>
      <c r="I17" s="205">
        <f>'[3]Dados Meta 2'!$G28</f>
        <v>440</v>
      </c>
      <c r="J17" s="205"/>
      <c r="K17" s="205"/>
      <c r="L17" s="206">
        <f>'[3]Dados Meta 2'!$M28</f>
        <v>1.0013975579588401</v>
      </c>
      <c r="M17" s="206"/>
      <c r="N17" s="206"/>
      <c r="O17" s="206"/>
      <c r="P17" s="84">
        <f t="shared" si="0"/>
        <v>1.0013975579588401</v>
      </c>
      <c r="R17" s="16"/>
      <c r="S17" s="16"/>
      <c r="T17" s="16"/>
      <c r="U17" s="16"/>
      <c r="V17" s="16"/>
      <c r="W17" s="16"/>
      <c r="X17" s="16"/>
    </row>
    <row r="18" spans="1:24" ht="13.15" customHeight="1" x14ac:dyDescent="0.35">
      <c r="A18" s="7"/>
      <c r="B18" s="12" t="s">
        <v>7</v>
      </c>
      <c r="C18" s="12"/>
      <c r="D18" s="7"/>
      <c r="E18" s="7"/>
      <c r="F18" s="205">
        <f>'[3]Dados Meta 2'!$B29</f>
        <v>3065</v>
      </c>
      <c r="G18" s="205"/>
      <c r="H18" s="205"/>
      <c r="I18" s="205">
        <f>'[3]Dados Meta 2'!$G29</f>
        <v>618</v>
      </c>
      <c r="J18" s="205"/>
      <c r="K18" s="205"/>
      <c r="L18" s="206">
        <f>'[3]Dados Meta 2'!$M29</f>
        <v>1.0035374226079099</v>
      </c>
      <c r="M18" s="206"/>
      <c r="N18" s="206"/>
      <c r="O18" s="206"/>
      <c r="P18" s="84">
        <f t="shared" si="0"/>
        <v>1.0035374226079099</v>
      </c>
      <c r="R18" s="16"/>
      <c r="S18" s="16"/>
      <c r="T18" s="16"/>
      <c r="U18" s="16"/>
      <c r="V18" s="16"/>
      <c r="W18" s="16"/>
      <c r="X18" s="16"/>
    </row>
    <row r="19" spans="1:24" ht="13.15" customHeight="1" x14ac:dyDescent="0.35">
      <c r="B19" s="57" t="s">
        <v>6</v>
      </c>
      <c r="C19" s="57"/>
      <c r="D19" s="3"/>
      <c r="E19" s="3"/>
      <c r="F19" s="205">
        <f>'[3]Dados Meta 2'!$B30</f>
        <v>2755</v>
      </c>
      <c r="G19" s="205"/>
      <c r="H19" s="205"/>
      <c r="I19" s="205">
        <f>'[3]Dados Meta 2'!$G30</f>
        <v>678</v>
      </c>
      <c r="J19" s="205"/>
      <c r="K19" s="205"/>
      <c r="L19" s="206">
        <f>'[3]Dados Meta 2'!$M30</f>
        <v>1.0113213678487081</v>
      </c>
      <c r="M19" s="206"/>
      <c r="N19" s="206"/>
      <c r="O19" s="206"/>
      <c r="P19" s="84">
        <f t="shared" si="0"/>
        <v>1.0113213678487081</v>
      </c>
      <c r="R19" s="16"/>
      <c r="S19" s="16"/>
      <c r="T19" s="16"/>
      <c r="U19" s="16"/>
      <c r="V19" s="16"/>
      <c r="W19" s="16"/>
      <c r="X19" s="16"/>
    </row>
    <row r="20" spans="1:24" ht="13.15" customHeight="1" x14ac:dyDescent="0.35">
      <c r="B20" s="12" t="s">
        <v>5</v>
      </c>
      <c r="C20" s="12"/>
      <c r="D20" s="7"/>
      <c r="E20" s="7"/>
      <c r="F20" s="205">
        <f>'[3]Dados Meta 2'!$B31</f>
        <v>2271</v>
      </c>
      <c r="G20" s="205"/>
      <c r="H20" s="205"/>
      <c r="I20" s="205">
        <f>'[3]Dados Meta 2'!$G31</f>
        <v>703</v>
      </c>
      <c r="J20" s="205"/>
      <c r="K20" s="205"/>
      <c r="L20" s="206">
        <f>'[3]Dados Meta 2'!$M31</f>
        <v>1.022807101435917</v>
      </c>
      <c r="M20" s="206"/>
      <c r="N20" s="206"/>
      <c r="O20" s="206"/>
      <c r="P20" s="84">
        <f t="shared" si="0"/>
        <v>1.022807101435917</v>
      </c>
      <c r="R20" s="16"/>
      <c r="S20" s="16"/>
      <c r="T20" s="16"/>
      <c r="U20" s="16"/>
      <c r="V20" s="16"/>
      <c r="W20" s="16"/>
      <c r="X20" s="16"/>
    </row>
    <row r="21" spans="1:24" ht="13.15" customHeight="1" x14ac:dyDescent="0.35">
      <c r="B21" s="57" t="s">
        <v>4</v>
      </c>
      <c r="C21" s="57"/>
      <c r="D21" s="3"/>
      <c r="E21" s="3"/>
      <c r="F21" s="205">
        <f>'[3]Dados Meta 2'!$B32</f>
        <v>1976</v>
      </c>
      <c r="G21" s="205"/>
      <c r="H21" s="205"/>
      <c r="I21" s="205">
        <f>'[3]Dados Meta 2'!$G32</f>
        <v>567</v>
      </c>
      <c r="J21" s="205"/>
      <c r="K21" s="205"/>
      <c r="L21" s="206">
        <f>'[3]Dados Meta 2'!$M32</f>
        <v>1.0298937866060074</v>
      </c>
      <c r="M21" s="206"/>
      <c r="N21" s="206"/>
      <c r="O21" s="206"/>
      <c r="P21" s="84">
        <f t="shared" si="0"/>
        <v>1.0298937866060074</v>
      </c>
    </row>
    <row r="22" spans="1:24" ht="13.15" customHeight="1" x14ac:dyDescent="0.35">
      <c r="B22" s="12" t="s">
        <v>3</v>
      </c>
      <c r="C22" s="12"/>
      <c r="D22" s="7"/>
      <c r="E22" s="7"/>
      <c r="F22" s="205">
        <f>'[3]Dados Meta 2'!$B33</f>
        <v>1897</v>
      </c>
      <c r="G22" s="205"/>
      <c r="H22" s="205"/>
      <c r="I22" s="205">
        <f>'[3]Dados Meta 2'!$G33</f>
        <v>386</v>
      </c>
      <c r="J22" s="205"/>
      <c r="K22" s="205"/>
      <c r="L22" s="206">
        <f>'[3]Dados Meta 2'!$M33</f>
        <v>1.0319916028059695</v>
      </c>
      <c r="M22" s="206"/>
      <c r="N22" s="206"/>
      <c r="O22" s="206"/>
      <c r="P22" s="84">
        <f t="shared" si="0"/>
        <v>1.0319916028059695</v>
      </c>
    </row>
    <row r="23" spans="1:24" ht="13.15" customHeight="1" x14ac:dyDescent="0.35">
      <c r="B23" s="57" t="s">
        <v>2</v>
      </c>
      <c r="C23" s="57"/>
      <c r="D23" s="3"/>
      <c r="E23" s="3"/>
      <c r="F23" s="205">
        <f>'[3]Dados Meta 2'!$B34</f>
        <v>1502</v>
      </c>
      <c r="G23" s="205"/>
      <c r="H23" s="205"/>
      <c r="I23" s="205">
        <f>'[3]Dados Meta 2'!$G34</f>
        <v>575</v>
      </c>
      <c r="J23" s="205"/>
      <c r="K23" s="205"/>
      <c r="L23" s="206">
        <f>'[3]Dados Meta 2'!$M34</f>
        <v>1.0411361848852432</v>
      </c>
      <c r="M23" s="206"/>
      <c r="N23" s="206"/>
      <c r="O23" s="206"/>
      <c r="P23" s="84">
        <f t="shared" si="0"/>
        <v>1.0411361848852432</v>
      </c>
    </row>
    <row r="24" spans="1:24" ht="14.5" customHeight="1" x14ac:dyDescent="0.35">
      <c r="B24" s="194" t="s">
        <v>1</v>
      </c>
      <c r="C24" s="194"/>
      <c r="D24" s="2"/>
      <c r="E24" s="2"/>
      <c r="F24" s="199" t="s">
        <v>44</v>
      </c>
      <c r="G24" s="199"/>
      <c r="H24" s="199"/>
      <c r="I24" s="199">
        <f>SUM(I12:I23)</f>
        <v>6032</v>
      </c>
      <c r="J24" s="199"/>
      <c r="K24" s="199"/>
      <c r="L24" s="200">
        <f>'[3]Dados Meta 2'!$M$35</f>
        <v>1.0411361848852432</v>
      </c>
      <c r="M24" s="200"/>
      <c r="N24" s="200"/>
      <c r="O24" s="200"/>
      <c r="P24" s="87">
        <f>L24</f>
        <v>1.0411361848852432</v>
      </c>
    </row>
    <row r="25" spans="1:24" ht="13.15" customHeight="1" x14ac:dyDescent="0.35">
      <c r="B25" s="9" t="s">
        <v>23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</row>
    <row r="26" spans="1:24" ht="13.15" customHeight="1" x14ac:dyDescent="0.35">
      <c r="B26" s="9" t="s">
        <v>102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</row>
    <row r="27" spans="1:24" ht="13.15" customHeight="1" x14ac:dyDescent="0.35">
      <c r="B27" s="9" t="s">
        <v>48</v>
      </c>
      <c r="C27" s="9"/>
      <c r="D27" s="9"/>
      <c r="E27" s="9"/>
      <c r="F27" s="9"/>
      <c r="G27" s="70" t="s">
        <v>0</v>
      </c>
      <c r="I27" s="9"/>
      <c r="J27" s="70" t="s">
        <v>46</v>
      </c>
      <c r="M27" s="9" t="s">
        <v>47</v>
      </c>
    </row>
    <row r="28" spans="1:24" ht="13.15" customHeight="1" x14ac:dyDescent="0.35">
      <c r="B28" s="9"/>
      <c r="C28" s="9"/>
      <c r="D28" s="9"/>
      <c r="E28" s="9"/>
      <c r="G28" s="9"/>
      <c r="H28" s="9"/>
      <c r="K28" s="9"/>
    </row>
    <row r="29" spans="1:24" ht="13.15" customHeight="1" x14ac:dyDescent="0.35">
      <c r="B29" s="9"/>
      <c r="C29" s="9"/>
      <c r="D29" s="9"/>
      <c r="E29" s="9"/>
      <c r="G29" s="9"/>
      <c r="H29" s="9"/>
      <c r="I29" s="9"/>
      <c r="K29" s="9"/>
      <c r="L29" s="9"/>
      <c r="M29" s="9"/>
      <c r="O29" s="10"/>
    </row>
    <row r="30" spans="1:24" ht="13.15" customHeight="1" x14ac:dyDescent="0.35">
      <c r="B30" s="9"/>
      <c r="C30" s="9"/>
      <c r="D30" s="9"/>
      <c r="E30" s="9"/>
      <c r="G30" s="9"/>
      <c r="H30" s="9"/>
      <c r="I30" s="23"/>
      <c r="L30" s="9"/>
      <c r="M30" s="9"/>
      <c r="O30" s="10"/>
    </row>
    <row r="31" spans="1:24" ht="14.5" customHeight="1" x14ac:dyDescent="0.35">
      <c r="O31" s="10"/>
    </row>
    <row r="32" spans="1:24" ht="14.5" customHeight="1" x14ac:dyDescent="0.35"/>
    <row r="33" spans="3:16" ht="14.5" customHeight="1" x14ac:dyDescent="0.35"/>
    <row r="34" spans="3:16" ht="14.5" customHeight="1" x14ac:dyDescent="0.35"/>
    <row r="35" spans="3:16" ht="14.5" customHeight="1" x14ac:dyDescent="0.35"/>
    <row r="36" spans="3:16" ht="14.5" customHeight="1" x14ac:dyDescent="0.35"/>
    <row r="37" spans="3:16" ht="14.5" customHeight="1" x14ac:dyDescent="0.35"/>
    <row r="38" spans="3:16" ht="14.5" customHeight="1" x14ac:dyDescent="0.35"/>
    <row r="39" spans="3:16" ht="14.5" customHeight="1" x14ac:dyDescent="0.35"/>
    <row r="40" spans="3:16" ht="14.5" customHeight="1" x14ac:dyDescent="0.35"/>
    <row r="47" spans="3:16" ht="15" customHeight="1" x14ac:dyDescent="0.35">
      <c r="C47" s="210" t="s">
        <v>139</v>
      </c>
      <c r="D47" s="210"/>
      <c r="E47" s="210"/>
      <c r="F47" s="210"/>
      <c r="G47" s="210"/>
      <c r="H47" s="210"/>
      <c r="I47" s="210"/>
      <c r="J47" s="210"/>
      <c r="K47" s="210"/>
      <c r="L47" s="210"/>
      <c r="M47" s="210"/>
      <c r="N47" s="210"/>
    </row>
    <row r="48" spans="3:16" ht="14.5" customHeight="1" x14ac:dyDescent="0.35">
      <c r="C48" s="210"/>
      <c r="D48" s="210"/>
      <c r="E48" s="210"/>
      <c r="F48" s="210"/>
      <c r="G48" s="210"/>
      <c r="H48" s="210"/>
      <c r="I48" s="210"/>
      <c r="J48" s="210"/>
      <c r="K48" s="210"/>
      <c r="L48" s="210"/>
      <c r="M48" s="210"/>
      <c r="N48" s="210"/>
      <c r="O48" s="22"/>
      <c r="P48" s="11"/>
    </row>
    <row r="49" spans="1:16" ht="14.5" customHeight="1" x14ac:dyDescent="0.35">
      <c r="B49" s="22"/>
      <c r="C49" s="210"/>
      <c r="D49" s="210"/>
      <c r="E49" s="210"/>
      <c r="F49" s="210"/>
      <c r="G49" s="210"/>
      <c r="H49" s="210"/>
      <c r="I49" s="210"/>
      <c r="J49" s="210"/>
      <c r="K49" s="210"/>
      <c r="L49" s="210"/>
      <c r="M49" s="210"/>
      <c r="N49" s="210"/>
      <c r="O49" s="22"/>
      <c r="P49" s="11"/>
    </row>
    <row r="50" spans="1:16" ht="18.75" customHeight="1" x14ac:dyDescent="0.35">
      <c r="B50" s="22"/>
      <c r="C50" s="210"/>
      <c r="D50" s="210"/>
      <c r="E50" s="210"/>
      <c r="F50" s="210"/>
      <c r="G50" s="210"/>
      <c r="H50" s="210"/>
      <c r="I50" s="210"/>
      <c r="J50" s="210"/>
      <c r="K50" s="210"/>
      <c r="L50" s="210"/>
      <c r="M50" s="210"/>
      <c r="N50" s="210"/>
      <c r="O50" s="22"/>
      <c r="P50" s="11"/>
    </row>
    <row r="51" spans="1:16" x14ac:dyDescent="0.35"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11"/>
    </row>
    <row r="52" spans="1:16" x14ac:dyDescent="0.35"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</row>
    <row r="53" spans="1:16" x14ac:dyDescent="0.35"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</row>
    <row r="54" spans="1:16" x14ac:dyDescent="0.35">
      <c r="A54" s="13"/>
    </row>
  </sheetData>
  <mergeCells count="50">
    <mergeCell ref="C2:Q2"/>
    <mergeCell ref="A4:N4"/>
    <mergeCell ref="A9:B9"/>
    <mergeCell ref="B11:C11"/>
    <mergeCell ref="D11:H11"/>
    <mergeCell ref="I11:K11"/>
    <mergeCell ref="L11:O11"/>
    <mergeCell ref="I10:P10"/>
    <mergeCell ref="C7:Q8"/>
    <mergeCell ref="F12:H12"/>
    <mergeCell ref="I12:K12"/>
    <mergeCell ref="L12:O12"/>
    <mergeCell ref="F13:H13"/>
    <mergeCell ref="I13:K13"/>
    <mergeCell ref="L13:O13"/>
    <mergeCell ref="F14:H14"/>
    <mergeCell ref="I14:K14"/>
    <mergeCell ref="L14:O14"/>
    <mergeCell ref="F15:H15"/>
    <mergeCell ref="I15:K15"/>
    <mergeCell ref="L15:O15"/>
    <mergeCell ref="F16:H16"/>
    <mergeCell ref="I16:K16"/>
    <mergeCell ref="L16:O16"/>
    <mergeCell ref="F17:H17"/>
    <mergeCell ref="I17:K17"/>
    <mergeCell ref="L17:O17"/>
    <mergeCell ref="F18:H18"/>
    <mergeCell ref="I18:K18"/>
    <mergeCell ref="L18:O18"/>
    <mergeCell ref="F19:H19"/>
    <mergeCell ref="I19:K19"/>
    <mergeCell ref="L19:O19"/>
    <mergeCell ref="F20:H20"/>
    <mergeCell ref="I20:K20"/>
    <mergeCell ref="L20:O20"/>
    <mergeCell ref="F21:H21"/>
    <mergeCell ref="I21:K21"/>
    <mergeCell ref="L21:O21"/>
    <mergeCell ref="F22:H22"/>
    <mergeCell ref="I22:K22"/>
    <mergeCell ref="L22:O22"/>
    <mergeCell ref="F23:H23"/>
    <mergeCell ref="I23:K23"/>
    <mergeCell ref="L23:O23"/>
    <mergeCell ref="B24:C24"/>
    <mergeCell ref="F24:H24"/>
    <mergeCell ref="I24:K24"/>
    <mergeCell ref="L24:O24"/>
    <mergeCell ref="C47:N50"/>
  </mergeCells>
  <conditionalFormatting sqref="P12:P23">
    <cfRule type="iconSet" priority="2">
      <iconSet showValue="0">
        <cfvo type="percent" val="0"/>
        <cfvo type="num" val="0.85"/>
        <cfvo type="num" val="1"/>
      </iconSet>
    </cfRule>
  </conditionalFormatting>
  <conditionalFormatting sqref="P24">
    <cfRule type="iconSet" priority="1">
      <iconSet showValue="0">
        <cfvo type="percent" val="0"/>
        <cfvo type="num" val="0.85"/>
        <cfvo type="num" val="1"/>
      </iconSet>
    </cfRule>
  </conditionalFormatting>
  <printOptions horizontalCentered="1"/>
  <pageMargins left="0.19685039370078741" right="0.19685039370078741" top="0.19685039370078741" bottom="0.19685039370078741" header="0" footer="0"/>
  <pageSetup paperSize="9" scale="96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54"/>
  <sheetViews>
    <sheetView topLeftCell="A22" workbookViewId="0">
      <selection activeCell="R14" sqref="R14"/>
    </sheetView>
  </sheetViews>
  <sheetFormatPr defaultColWidth="8.81640625" defaultRowHeight="14.5" x14ac:dyDescent="0.25"/>
  <cols>
    <col min="1" max="1" width="9.453125" style="16" customWidth="1"/>
    <col min="2" max="2" width="3" style="16" customWidth="1"/>
    <col min="3" max="3" width="7.1796875" style="16" customWidth="1"/>
    <col min="4" max="5" width="0.81640625" style="16" customWidth="1"/>
    <col min="6" max="6" width="12.7265625" style="16" customWidth="1"/>
    <col min="7" max="7" width="3.7265625" style="16" customWidth="1"/>
    <col min="8" max="8" width="3.54296875" style="16" customWidth="1"/>
    <col min="9" max="9" width="15.7265625" style="16" customWidth="1"/>
    <col min="10" max="10" width="3.7265625" style="16" customWidth="1"/>
    <col min="11" max="11" width="4.453125" style="16" customWidth="1"/>
    <col min="12" max="12" width="9.54296875" style="16" customWidth="1"/>
    <col min="13" max="13" width="2.54296875" style="16" customWidth="1"/>
    <col min="14" max="14" width="2.7265625" style="16" customWidth="1"/>
    <col min="15" max="15" width="3" style="16" customWidth="1"/>
    <col min="16" max="16" width="2.7265625" style="16" customWidth="1"/>
    <col min="17" max="17" width="8.7265625" style="16" customWidth="1"/>
    <col min="18" max="18" width="11.453125" style="16" customWidth="1"/>
    <col min="19" max="21" width="8.81640625" style="16"/>
    <col min="22" max="22" width="9.7265625" style="16" customWidth="1"/>
    <col min="23" max="16384" width="8.81640625" style="16"/>
  </cols>
  <sheetData>
    <row r="1" spans="1:19" ht="15" customHeight="1" x14ac:dyDescent="0.25"/>
    <row r="2" spans="1:19" ht="15.75" customHeight="1" x14ac:dyDescent="0.25">
      <c r="C2" s="207" t="s">
        <v>15</v>
      </c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</row>
    <row r="3" spans="1:19" ht="15.75" customHeight="1" x14ac:dyDescent="0.25"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9" ht="22.15" customHeight="1" x14ac:dyDescent="0.25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</row>
    <row r="5" spans="1:19" ht="14.5" customHeight="1" x14ac:dyDescent="0.25"/>
    <row r="6" spans="1:19" ht="15.65" customHeight="1" x14ac:dyDescent="0.25">
      <c r="C6" s="42" t="s">
        <v>27</v>
      </c>
      <c r="D6" s="18"/>
      <c r="E6" s="18"/>
    </row>
    <row r="7" spans="1:19" ht="14.5" customHeight="1" x14ac:dyDescent="0.25">
      <c r="C7" s="198" t="s">
        <v>91</v>
      </c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</row>
    <row r="8" spans="1:19" ht="14.5" customHeight="1" x14ac:dyDescent="0.25">
      <c r="C8" s="198"/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</row>
    <row r="9" spans="1:19" ht="12" customHeight="1" x14ac:dyDescent="0.25">
      <c r="A9" s="209" t="s">
        <v>93</v>
      </c>
      <c r="B9" s="209"/>
      <c r="D9" s="72"/>
      <c r="E9" s="72"/>
    </row>
    <row r="10" spans="1:19" ht="14.5" customHeight="1" x14ac:dyDescent="0.25">
      <c r="B10" s="73" t="s">
        <v>20</v>
      </c>
      <c r="I10" s="193" t="s">
        <v>123</v>
      </c>
      <c r="J10" s="193"/>
      <c r="K10" s="193"/>
      <c r="L10" s="193"/>
      <c r="M10" s="193"/>
      <c r="N10" s="193"/>
      <c r="O10" s="193"/>
      <c r="P10" s="193"/>
    </row>
    <row r="11" spans="1:19" ht="27.65" customHeight="1" x14ac:dyDescent="0.15">
      <c r="B11" s="194" t="s">
        <v>14</v>
      </c>
      <c r="C11" s="194"/>
      <c r="D11" s="195" t="s">
        <v>28</v>
      </c>
      <c r="E11" s="195"/>
      <c r="F11" s="195"/>
      <c r="G11" s="195"/>
      <c r="H11" s="195"/>
      <c r="I11" s="195" t="s">
        <v>92</v>
      </c>
      <c r="J11" s="195"/>
      <c r="K11" s="195"/>
      <c r="L11" s="195" t="s">
        <v>21</v>
      </c>
      <c r="M11" s="195"/>
      <c r="N11" s="195"/>
      <c r="O11" s="195"/>
      <c r="P11" s="89">
        <v>3</v>
      </c>
    </row>
    <row r="12" spans="1:19" ht="13.15" customHeight="1" x14ac:dyDescent="0.25">
      <c r="B12" s="12" t="s">
        <v>13</v>
      </c>
      <c r="C12" s="12"/>
      <c r="D12" s="12"/>
      <c r="E12" s="12"/>
      <c r="F12" s="205">
        <f>'[3]Dados Meta 2'!$B41</f>
        <v>29603</v>
      </c>
      <c r="G12" s="205"/>
      <c r="H12" s="205"/>
      <c r="I12" s="205">
        <f>'[3]Dados Meta 2'!$G41</f>
        <v>3407</v>
      </c>
      <c r="J12" s="205"/>
      <c r="K12" s="205"/>
      <c r="L12" s="206">
        <f>'[3]Dados Meta 2'!$M41</f>
        <v>0.94772113266893743</v>
      </c>
      <c r="M12" s="206"/>
      <c r="N12" s="206"/>
      <c r="O12" s="206"/>
      <c r="P12" s="85">
        <f t="shared" ref="P12:P23" si="0">L12</f>
        <v>0.94772113266893743</v>
      </c>
      <c r="Q12" s="75"/>
      <c r="R12" s="75"/>
      <c r="S12" s="75"/>
    </row>
    <row r="13" spans="1:19" ht="13.15" customHeight="1" x14ac:dyDescent="0.25">
      <c r="B13" s="57" t="s">
        <v>12</v>
      </c>
      <c r="C13" s="57"/>
      <c r="D13" s="57"/>
      <c r="E13" s="57"/>
      <c r="F13" s="205">
        <f>'[3]Dados Meta 2'!$B42</f>
        <v>25223</v>
      </c>
      <c r="G13" s="205"/>
      <c r="H13" s="205"/>
      <c r="I13" s="205">
        <f>'[3]Dados Meta 2'!$G42</f>
        <v>4594</v>
      </c>
      <c r="J13" s="205"/>
      <c r="K13" s="205"/>
      <c r="L13" s="206">
        <f>'[3]Dados Meta 2'!$M42</f>
        <v>0.96671723054057968</v>
      </c>
      <c r="M13" s="206"/>
      <c r="N13" s="206"/>
      <c r="O13" s="206"/>
      <c r="P13" s="85">
        <f t="shared" si="0"/>
        <v>0.96671723054057968</v>
      </c>
      <c r="Q13" s="75"/>
      <c r="R13" s="75"/>
      <c r="S13" s="75"/>
    </row>
    <row r="14" spans="1:19" ht="13.15" customHeight="1" x14ac:dyDescent="0.25">
      <c r="B14" s="12" t="s">
        <v>11</v>
      </c>
      <c r="C14" s="12"/>
      <c r="D14" s="12"/>
      <c r="E14" s="12"/>
      <c r="F14" s="205">
        <f>'[3]Dados Meta 2'!$B43</f>
        <v>20204</v>
      </c>
      <c r="G14" s="205"/>
      <c r="H14" s="205"/>
      <c r="I14" s="205">
        <f>'[3]Dados Meta 2'!$G43</f>
        <v>5269</v>
      </c>
      <c r="J14" s="205"/>
      <c r="K14" s="205"/>
      <c r="L14" s="206">
        <f>'[3]Dados Meta 2'!$M43</f>
        <v>0.98844525532482963</v>
      </c>
      <c r="M14" s="206"/>
      <c r="N14" s="206"/>
      <c r="O14" s="206"/>
      <c r="P14" s="85">
        <f t="shared" si="0"/>
        <v>0.98844525532482963</v>
      </c>
      <c r="Q14" s="75"/>
      <c r="R14" s="75"/>
      <c r="S14" s="75"/>
    </row>
    <row r="15" spans="1:19" ht="13.15" customHeight="1" x14ac:dyDescent="0.25">
      <c r="A15" s="12"/>
      <c r="B15" s="57" t="s">
        <v>10</v>
      </c>
      <c r="C15" s="57"/>
      <c r="D15" s="57"/>
      <c r="E15" s="57"/>
      <c r="F15" s="205">
        <f>'[3]Dados Meta 2'!$B44</f>
        <v>17973</v>
      </c>
      <c r="G15" s="205"/>
      <c r="H15" s="205"/>
      <c r="I15" s="205">
        <f>'[3]Dados Meta 2'!$G44</f>
        <v>3266</v>
      </c>
      <c r="J15" s="205"/>
      <c r="K15" s="205"/>
      <c r="L15" s="206">
        <f>'[3]Dados Meta 2'!$M44</f>
        <v>0.9983679368041033</v>
      </c>
      <c r="M15" s="206"/>
      <c r="N15" s="206"/>
      <c r="O15" s="206"/>
      <c r="P15" s="85">
        <f t="shared" si="0"/>
        <v>0.9983679368041033</v>
      </c>
      <c r="Q15" s="75"/>
      <c r="R15" s="75"/>
      <c r="S15" s="75"/>
    </row>
    <row r="16" spans="1:19" ht="13.15" customHeight="1" x14ac:dyDescent="0.25">
      <c r="A16" s="12"/>
      <c r="B16" s="12" t="s">
        <v>9</v>
      </c>
      <c r="C16" s="12"/>
      <c r="D16" s="12"/>
      <c r="E16" s="12"/>
      <c r="F16" s="205">
        <f>'[3]Dados Meta 2'!$B45</f>
        <v>15131</v>
      </c>
      <c r="G16" s="205"/>
      <c r="H16" s="205"/>
      <c r="I16" s="205">
        <f>'[3]Dados Meta 2'!$G45</f>
        <v>3707</v>
      </c>
      <c r="J16" s="205"/>
      <c r="K16" s="205"/>
      <c r="L16" s="206">
        <f>'[3]Dados Meta 2'!$M45</f>
        <v>1.0107853326431115</v>
      </c>
      <c r="M16" s="206"/>
      <c r="N16" s="206"/>
      <c r="O16" s="206"/>
      <c r="P16" s="85">
        <f t="shared" si="0"/>
        <v>1.0107853326431115</v>
      </c>
      <c r="Q16" s="75"/>
      <c r="R16" s="75"/>
      <c r="S16" s="75"/>
    </row>
    <row r="17" spans="1:23" ht="13.15" customHeight="1" x14ac:dyDescent="0.25">
      <c r="A17" s="12"/>
      <c r="B17" s="57" t="s">
        <v>8</v>
      </c>
      <c r="C17" s="57"/>
      <c r="D17" s="57"/>
      <c r="E17" s="57"/>
      <c r="F17" s="205">
        <f>'[3]Dados Meta 2'!$B46</f>
        <v>12801</v>
      </c>
      <c r="G17" s="205"/>
      <c r="H17" s="205"/>
      <c r="I17" s="205">
        <f>'[3]Dados Meta 2'!$G46</f>
        <v>2847</v>
      </c>
      <c r="J17" s="205"/>
      <c r="K17" s="205"/>
      <c r="L17" s="206">
        <f>'[3]Dados Meta 2'!$M46</f>
        <v>1.0208573782289549</v>
      </c>
      <c r="M17" s="206"/>
      <c r="N17" s="206"/>
      <c r="O17" s="206"/>
      <c r="P17" s="85">
        <f t="shared" si="0"/>
        <v>1.0208573782289549</v>
      </c>
    </row>
    <row r="18" spans="1:23" ht="13.15" customHeight="1" x14ac:dyDescent="0.25">
      <c r="A18" s="12"/>
      <c r="B18" s="12" t="s">
        <v>7</v>
      </c>
      <c r="C18" s="12"/>
      <c r="D18" s="12"/>
      <c r="E18" s="12"/>
      <c r="F18" s="205">
        <f>'[3]Dados Meta 2'!$B47</f>
        <v>10750</v>
      </c>
      <c r="G18" s="205"/>
      <c r="H18" s="205"/>
      <c r="I18" s="205">
        <f>'[3]Dados Meta 2'!$G47</f>
        <v>2655</v>
      </c>
      <c r="J18" s="205"/>
      <c r="K18" s="205"/>
      <c r="L18" s="206">
        <f>'[3]Dados Meta 2'!$M47</f>
        <v>1.0297033463197043</v>
      </c>
      <c r="M18" s="206"/>
      <c r="N18" s="206"/>
      <c r="O18" s="206"/>
      <c r="P18" s="85">
        <f t="shared" si="0"/>
        <v>1.0297033463197043</v>
      </c>
    </row>
    <row r="19" spans="1:23" ht="13.15" customHeight="1" x14ac:dyDescent="0.25">
      <c r="B19" s="57" t="s">
        <v>6</v>
      </c>
      <c r="C19" s="57"/>
      <c r="D19" s="57"/>
      <c r="E19" s="57"/>
      <c r="F19" s="205">
        <f>'[3]Dados Meta 2'!$B48</f>
        <v>8657</v>
      </c>
      <c r="G19" s="205"/>
      <c r="H19" s="205"/>
      <c r="I19" s="205">
        <f>'[3]Dados Meta 2'!$G48</f>
        <v>2542</v>
      </c>
      <c r="J19" s="205"/>
      <c r="K19" s="205"/>
      <c r="L19" s="206">
        <f>'[3]Dados Meta 2'!$M48</f>
        <v>1.0386503315311724</v>
      </c>
      <c r="M19" s="206"/>
      <c r="N19" s="206"/>
      <c r="O19" s="206"/>
      <c r="P19" s="85">
        <f t="shared" si="0"/>
        <v>1.0386503315311724</v>
      </c>
    </row>
    <row r="20" spans="1:23" ht="13.15" customHeight="1" x14ac:dyDescent="0.25">
      <c r="B20" s="12" t="s">
        <v>5</v>
      </c>
      <c r="C20" s="12"/>
      <c r="D20" s="12"/>
      <c r="E20" s="12"/>
      <c r="F20" s="205">
        <f>'[3]Dados Meta 2'!$B49</f>
        <v>6931</v>
      </c>
      <c r="G20" s="205"/>
      <c r="H20" s="205"/>
      <c r="I20" s="205">
        <f>'[3]Dados Meta 2'!$G49</f>
        <v>2038</v>
      </c>
      <c r="J20" s="205"/>
      <c r="K20" s="205"/>
      <c r="L20" s="206">
        <f>'[3]Dados Meta 2'!$M49</f>
        <v>1.045995637193841</v>
      </c>
      <c r="M20" s="206"/>
      <c r="N20" s="206"/>
      <c r="O20" s="206"/>
      <c r="P20" s="85">
        <f t="shared" si="0"/>
        <v>1.045995637193841</v>
      </c>
    </row>
    <row r="21" spans="1:23" ht="13.15" customHeight="1" x14ac:dyDescent="0.25">
      <c r="B21" s="57" t="s">
        <v>4</v>
      </c>
      <c r="C21" s="57"/>
      <c r="D21" s="57"/>
      <c r="E21" s="57"/>
      <c r="F21" s="205">
        <f>'[3]Dados Meta 2'!$B50</f>
        <v>5571</v>
      </c>
      <c r="G21" s="205"/>
      <c r="H21" s="205"/>
      <c r="I21" s="205">
        <f>'[3]Dados Meta 2'!$G50</f>
        <v>1694</v>
      </c>
      <c r="J21" s="205"/>
      <c r="K21" s="205"/>
      <c r="L21" s="206">
        <f>'[3]Dados Meta 2'!$M50</f>
        <v>1.051776158438775</v>
      </c>
      <c r="M21" s="206"/>
      <c r="N21" s="206"/>
      <c r="O21" s="206"/>
      <c r="P21" s="85">
        <f t="shared" si="0"/>
        <v>1.051776158438775</v>
      </c>
    </row>
    <row r="22" spans="1:23" ht="13.15" customHeight="1" x14ac:dyDescent="0.25">
      <c r="B22" s="12" t="s">
        <v>3</v>
      </c>
      <c r="C22" s="12"/>
      <c r="D22" s="12"/>
      <c r="E22" s="12"/>
      <c r="F22" s="205">
        <f>'[3]Dados Meta 2'!$B51</f>
        <v>4548</v>
      </c>
      <c r="G22" s="205"/>
      <c r="H22" s="205"/>
      <c r="I22" s="205">
        <f>'[3]Dados Meta 2'!$G51</f>
        <v>1389</v>
      </c>
      <c r="J22" s="205"/>
      <c r="K22" s="205"/>
      <c r="L22" s="206">
        <f>'[3]Dados Meta 2'!$M51</f>
        <v>1.0561232911260359</v>
      </c>
      <c r="M22" s="206"/>
      <c r="N22" s="206"/>
      <c r="O22" s="206"/>
      <c r="P22" s="85">
        <f t="shared" si="0"/>
        <v>1.0561232911260359</v>
      </c>
    </row>
    <row r="23" spans="1:23" ht="13.15" customHeight="1" x14ac:dyDescent="0.25">
      <c r="B23" s="57" t="s">
        <v>2</v>
      </c>
      <c r="C23" s="57"/>
      <c r="D23" s="57"/>
      <c r="E23" s="57"/>
      <c r="F23" s="205">
        <f>'[3]Dados Meta 2'!$B52</f>
        <v>3127</v>
      </c>
      <c r="G23" s="205"/>
      <c r="H23" s="205"/>
      <c r="I23" s="205">
        <f>'[3]Dados Meta 2'!$G52</f>
        <v>1657</v>
      </c>
      <c r="J23" s="205"/>
      <c r="K23" s="205"/>
      <c r="L23" s="206">
        <f>'[3]Dados Meta 2'!$M52</f>
        <v>1.0621194754156928</v>
      </c>
      <c r="M23" s="206"/>
      <c r="N23" s="206"/>
      <c r="O23" s="206"/>
      <c r="P23" s="85">
        <f t="shared" si="0"/>
        <v>1.0621194754156928</v>
      </c>
    </row>
    <row r="24" spans="1:23" ht="14.5" customHeight="1" x14ac:dyDescent="0.25">
      <c r="B24" s="194" t="s">
        <v>1</v>
      </c>
      <c r="C24" s="194"/>
      <c r="D24" s="2"/>
      <c r="E24" s="2"/>
      <c r="F24" s="199" t="s">
        <v>22</v>
      </c>
      <c r="G24" s="199"/>
      <c r="H24" s="199"/>
      <c r="I24" s="199">
        <f>SUM(I12:I23)</f>
        <v>35065</v>
      </c>
      <c r="J24" s="199"/>
      <c r="K24" s="199"/>
      <c r="L24" s="200">
        <f>'[3]Dados Meta 2'!$M$53</f>
        <v>1.0621194754156928</v>
      </c>
      <c r="M24" s="200"/>
      <c r="N24" s="200"/>
      <c r="O24" s="200"/>
      <c r="P24" s="88">
        <f>L24</f>
        <v>1.0621194754156928</v>
      </c>
    </row>
    <row r="25" spans="1:23" ht="13.15" customHeight="1" x14ac:dyDescent="0.25">
      <c r="B25" s="76" t="s">
        <v>23</v>
      </c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</row>
    <row r="26" spans="1:23" ht="13.15" customHeight="1" x14ac:dyDescent="0.25">
      <c r="B26" s="76" t="s">
        <v>102</v>
      </c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</row>
    <row r="27" spans="1:23" ht="13.15" customHeight="1" x14ac:dyDescent="0.25">
      <c r="B27" s="76" t="s">
        <v>48</v>
      </c>
      <c r="C27" s="76"/>
      <c r="D27" s="76"/>
      <c r="E27" s="76"/>
      <c r="F27" s="76"/>
      <c r="G27" s="77" t="s">
        <v>0</v>
      </c>
      <c r="I27" s="76"/>
      <c r="J27" s="77" t="s">
        <v>46</v>
      </c>
      <c r="M27" s="76" t="s">
        <v>47</v>
      </c>
    </row>
    <row r="28" spans="1:23" ht="13.15" customHeight="1" x14ac:dyDescent="0.25">
      <c r="B28" s="76"/>
      <c r="C28" s="76"/>
      <c r="D28" s="76"/>
      <c r="E28" s="76"/>
      <c r="G28" s="76"/>
      <c r="H28" s="76"/>
      <c r="K28" s="76"/>
    </row>
    <row r="29" spans="1:23" ht="13.15" customHeight="1" x14ac:dyDescent="0.25">
      <c r="B29" s="76"/>
      <c r="C29" s="76"/>
      <c r="D29" s="76"/>
      <c r="E29" s="76"/>
      <c r="G29" s="76"/>
      <c r="H29" s="76"/>
      <c r="I29" s="76"/>
      <c r="J29" s="76"/>
      <c r="K29" s="76"/>
      <c r="L29" s="76"/>
      <c r="M29" s="76"/>
      <c r="O29" s="10"/>
      <c r="R29" s="12"/>
      <c r="S29" s="12"/>
      <c r="T29" s="12"/>
      <c r="U29" s="12"/>
      <c r="V29" s="12"/>
      <c r="W29" s="12"/>
    </row>
    <row r="30" spans="1:23" ht="13.15" customHeight="1" x14ac:dyDescent="0.25">
      <c r="B30" s="76"/>
      <c r="C30" s="76"/>
      <c r="D30" s="76"/>
      <c r="E30" s="76"/>
      <c r="G30" s="76"/>
      <c r="H30" s="76"/>
      <c r="I30" s="76"/>
      <c r="J30" s="76"/>
      <c r="K30" s="76"/>
      <c r="L30" s="76"/>
      <c r="M30" s="76"/>
      <c r="O30" s="10"/>
      <c r="R30" s="12"/>
      <c r="S30" s="12"/>
      <c r="T30" s="12"/>
      <c r="U30" s="12"/>
      <c r="V30" s="12"/>
      <c r="W30" s="12"/>
    </row>
    <row r="31" spans="1:23" ht="14.5" customHeight="1" x14ac:dyDescent="0.25">
      <c r="O31" s="10"/>
      <c r="R31" s="12"/>
      <c r="S31" s="12"/>
      <c r="T31" s="12"/>
      <c r="U31" s="12"/>
      <c r="V31" s="12"/>
      <c r="W31" s="12"/>
    </row>
    <row r="32" spans="1:23" ht="14.5" customHeight="1" x14ac:dyDescent="0.25">
      <c r="R32" s="12"/>
      <c r="S32" s="12"/>
      <c r="T32" s="12"/>
      <c r="U32" s="12"/>
      <c r="V32" s="12"/>
      <c r="W32" s="12"/>
    </row>
    <row r="33" spans="3:23" ht="14.5" customHeight="1" x14ac:dyDescent="0.25">
      <c r="R33" s="12"/>
      <c r="S33" s="12"/>
      <c r="T33" s="12"/>
      <c r="U33" s="12"/>
      <c r="V33" s="12"/>
      <c r="W33" s="12"/>
    </row>
    <row r="34" spans="3:23" ht="14.5" customHeight="1" x14ac:dyDescent="0.25"/>
    <row r="35" spans="3:23" ht="14.5" customHeight="1" x14ac:dyDescent="0.25"/>
    <row r="36" spans="3:23" ht="14.5" customHeight="1" x14ac:dyDescent="0.25"/>
    <row r="37" spans="3:23" ht="14.5" customHeight="1" x14ac:dyDescent="0.25"/>
    <row r="38" spans="3:23" ht="14.5" customHeight="1" x14ac:dyDescent="0.25"/>
    <row r="39" spans="3:23" ht="14.5" customHeight="1" x14ac:dyDescent="0.25"/>
    <row r="40" spans="3:23" ht="14.5" customHeight="1" x14ac:dyDescent="0.25">
      <c r="R40" s="12"/>
      <c r="S40" s="12"/>
      <c r="T40" s="12"/>
      <c r="U40" s="12"/>
      <c r="V40" s="12"/>
      <c r="W40" s="12"/>
    </row>
    <row r="41" spans="3:23" x14ac:dyDescent="0.25">
      <c r="R41" s="12"/>
      <c r="S41" s="12"/>
      <c r="T41" s="12"/>
      <c r="U41" s="12"/>
      <c r="V41" s="12"/>
      <c r="W41" s="12"/>
    </row>
    <row r="42" spans="3:23" x14ac:dyDescent="0.25">
      <c r="R42" s="12"/>
      <c r="S42" s="12"/>
      <c r="T42" s="12"/>
      <c r="U42" s="12"/>
      <c r="V42" s="12"/>
      <c r="W42" s="12"/>
    </row>
    <row r="43" spans="3:23" x14ac:dyDescent="0.25">
      <c r="R43" s="12"/>
      <c r="S43" s="12"/>
      <c r="T43" s="12"/>
      <c r="U43" s="12"/>
      <c r="V43" s="12"/>
      <c r="W43" s="12"/>
    </row>
    <row r="44" spans="3:23" x14ac:dyDescent="0.25">
      <c r="R44" s="12"/>
      <c r="S44" s="12"/>
      <c r="T44" s="12"/>
      <c r="U44" s="12"/>
      <c r="V44" s="12"/>
      <c r="W44" s="12"/>
    </row>
    <row r="47" spans="3:23" x14ac:dyDescent="0.25">
      <c r="C47" s="204" t="s">
        <v>127</v>
      </c>
      <c r="D47" s="204"/>
      <c r="E47" s="204"/>
      <c r="F47" s="204"/>
      <c r="G47" s="204"/>
      <c r="H47" s="204"/>
      <c r="I47" s="204"/>
      <c r="J47" s="204"/>
      <c r="K47" s="204"/>
      <c r="L47" s="204"/>
      <c r="M47" s="204"/>
      <c r="N47" s="204"/>
    </row>
    <row r="48" spans="3:23" ht="14.5" customHeight="1" x14ac:dyDescent="0.25">
      <c r="C48" s="204"/>
      <c r="D48" s="204"/>
      <c r="E48" s="204"/>
      <c r="F48" s="204"/>
      <c r="G48" s="204"/>
      <c r="H48" s="204"/>
      <c r="I48" s="204"/>
      <c r="J48" s="204"/>
      <c r="K48" s="204"/>
      <c r="L48" s="204"/>
      <c r="M48" s="204"/>
      <c r="N48" s="204"/>
      <c r="P48" s="12"/>
    </row>
    <row r="49" spans="1:16" ht="14.5" customHeight="1" x14ac:dyDescent="0.25">
      <c r="C49" s="204"/>
      <c r="D49" s="204"/>
      <c r="E49" s="204"/>
      <c r="F49" s="204"/>
      <c r="G49" s="204"/>
      <c r="H49" s="204"/>
      <c r="I49" s="204"/>
      <c r="J49" s="204"/>
      <c r="K49" s="204"/>
      <c r="L49" s="204"/>
      <c r="M49" s="204"/>
      <c r="N49" s="204"/>
      <c r="P49" s="12"/>
    </row>
    <row r="50" spans="1:16" x14ac:dyDescent="0.25">
      <c r="C50" s="204"/>
      <c r="D50" s="204"/>
      <c r="E50" s="204"/>
      <c r="F50" s="204"/>
      <c r="G50" s="204"/>
      <c r="H50" s="204"/>
      <c r="I50" s="204"/>
      <c r="J50" s="204"/>
      <c r="K50" s="204"/>
      <c r="L50" s="204"/>
      <c r="M50" s="204"/>
      <c r="N50" s="204"/>
      <c r="P50" s="12"/>
    </row>
    <row r="51" spans="1:16" x14ac:dyDescent="0.25">
      <c r="C51" s="204"/>
      <c r="D51" s="204"/>
      <c r="E51" s="204"/>
      <c r="F51" s="204"/>
      <c r="G51" s="204"/>
      <c r="H51" s="204"/>
      <c r="I51" s="204"/>
      <c r="J51" s="204"/>
      <c r="K51" s="204"/>
      <c r="L51" s="204"/>
      <c r="M51" s="204"/>
      <c r="N51" s="204"/>
      <c r="P51" s="12"/>
    </row>
    <row r="52" spans="1:16" x14ac:dyDescent="0.25">
      <c r="B52" s="12"/>
      <c r="O52" s="12"/>
      <c r="P52" s="12"/>
    </row>
    <row r="53" spans="1:16" x14ac:dyDescent="0.25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</row>
    <row r="54" spans="1:16" x14ac:dyDescent="0.25">
      <c r="A54" s="78"/>
    </row>
  </sheetData>
  <mergeCells count="50">
    <mergeCell ref="C2:Q2"/>
    <mergeCell ref="A4:N4"/>
    <mergeCell ref="A9:B9"/>
    <mergeCell ref="B11:C11"/>
    <mergeCell ref="D11:H11"/>
    <mergeCell ref="I11:K11"/>
    <mergeCell ref="L11:O11"/>
    <mergeCell ref="I10:P10"/>
    <mergeCell ref="C7:Q8"/>
    <mergeCell ref="F12:H12"/>
    <mergeCell ref="I12:K12"/>
    <mergeCell ref="L12:O12"/>
    <mergeCell ref="F13:H13"/>
    <mergeCell ref="I13:K13"/>
    <mergeCell ref="L13:O13"/>
    <mergeCell ref="F14:H14"/>
    <mergeCell ref="I14:K14"/>
    <mergeCell ref="L14:O14"/>
    <mergeCell ref="F15:H15"/>
    <mergeCell ref="I15:K15"/>
    <mergeCell ref="L15:O15"/>
    <mergeCell ref="F16:H16"/>
    <mergeCell ref="I16:K16"/>
    <mergeCell ref="L16:O16"/>
    <mergeCell ref="F17:H17"/>
    <mergeCell ref="I17:K17"/>
    <mergeCell ref="L17:O17"/>
    <mergeCell ref="F18:H18"/>
    <mergeCell ref="I18:K18"/>
    <mergeCell ref="L18:O18"/>
    <mergeCell ref="F19:H19"/>
    <mergeCell ref="I19:K19"/>
    <mergeCell ref="L19:O19"/>
    <mergeCell ref="F20:H20"/>
    <mergeCell ref="I20:K20"/>
    <mergeCell ref="L20:O20"/>
    <mergeCell ref="F21:H21"/>
    <mergeCell ref="I21:K21"/>
    <mergeCell ref="L21:O21"/>
    <mergeCell ref="F22:H22"/>
    <mergeCell ref="I22:K22"/>
    <mergeCell ref="L22:O22"/>
    <mergeCell ref="F23:H23"/>
    <mergeCell ref="I23:K23"/>
    <mergeCell ref="L23:O23"/>
    <mergeCell ref="B24:C24"/>
    <mergeCell ref="F24:H24"/>
    <mergeCell ref="I24:K24"/>
    <mergeCell ref="L24:O24"/>
    <mergeCell ref="C47:N51"/>
  </mergeCells>
  <conditionalFormatting sqref="P12:P23">
    <cfRule type="iconSet" priority="2">
      <iconSet showValue="0">
        <cfvo type="percent" val="0"/>
        <cfvo type="num" val="0.85"/>
        <cfvo type="num" val="1"/>
      </iconSet>
    </cfRule>
  </conditionalFormatting>
  <conditionalFormatting sqref="P24">
    <cfRule type="iconSet" priority="1">
      <iconSet showValue="0">
        <cfvo type="percent" val="0"/>
        <cfvo type="num" val="0.85"/>
        <cfvo type="num" val="1"/>
      </iconSet>
    </cfRule>
  </conditionalFormatting>
  <printOptions horizontalCentered="1"/>
  <pageMargins left="0.19685039370078741" right="0.19685039370078741" top="0.19685039370078741" bottom="0.19685039370078741" header="0" footer="0"/>
  <pageSetup paperSize="9" scale="96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54"/>
  <sheetViews>
    <sheetView topLeftCell="A16" workbookViewId="0">
      <selection activeCell="R14" sqref="R14"/>
    </sheetView>
  </sheetViews>
  <sheetFormatPr defaultColWidth="8.81640625" defaultRowHeight="14.5" x14ac:dyDescent="0.25"/>
  <cols>
    <col min="1" max="1" width="9.453125" style="16" customWidth="1"/>
    <col min="2" max="2" width="3" style="16" customWidth="1"/>
    <col min="3" max="3" width="7.1796875" style="16" customWidth="1"/>
    <col min="4" max="5" width="0.81640625" style="16" customWidth="1"/>
    <col min="6" max="6" width="13.453125" style="16" customWidth="1"/>
    <col min="7" max="8" width="1.7265625" style="16" customWidth="1"/>
    <col min="9" max="9" width="3.1796875" style="16" customWidth="1"/>
    <col min="10" max="10" width="16.54296875" style="16" customWidth="1"/>
    <col min="11" max="11" width="2.26953125" style="16" customWidth="1"/>
    <col min="12" max="12" width="2" style="16" customWidth="1"/>
    <col min="13" max="13" width="12" style="16" customWidth="1"/>
    <col min="14" max="14" width="2.54296875" style="16" customWidth="1"/>
    <col min="15" max="15" width="2.7265625" style="16" customWidth="1"/>
    <col min="16" max="16" width="3.7265625" style="16" customWidth="1"/>
    <col min="17" max="17" width="3" style="16" customWidth="1"/>
    <col min="18" max="18" width="9.7265625" style="16" customWidth="1"/>
    <col min="19" max="16384" width="8.81640625" style="16"/>
  </cols>
  <sheetData>
    <row r="1" spans="1:18" ht="15" customHeight="1" x14ac:dyDescent="0.25"/>
    <row r="2" spans="1:18" ht="15.75" customHeight="1" x14ac:dyDescent="0.25">
      <c r="C2" s="207" t="s">
        <v>15</v>
      </c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</row>
    <row r="3" spans="1:18" ht="15.75" customHeight="1" x14ac:dyDescent="0.25"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</row>
    <row r="4" spans="1:18" ht="22.15" customHeight="1" x14ac:dyDescent="0.25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</row>
    <row r="5" spans="1:18" ht="14.5" customHeight="1" x14ac:dyDescent="0.25"/>
    <row r="6" spans="1:18" ht="15.65" customHeight="1" x14ac:dyDescent="0.25">
      <c r="C6" s="42" t="s">
        <v>24</v>
      </c>
      <c r="D6" s="18"/>
      <c r="E6" s="18"/>
    </row>
    <row r="7" spans="1:18" ht="14.5" customHeight="1" x14ac:dyDescent="0.25">
      <c r="C7" s="198" t="s">
        <v>94</v>
      </c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98"/>
    </row>
    <row r="8" spans="1:18" ht="14.5" customHeight="1" x14ac:dyDescent="0.25">
      <c r="C8" s="198"/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198"/>
    </row>
    <row r="9" spans="1:18" ht="14.5" customHeight="1" x14ac:dyDescent="0.25">
      <c r="B9" s="72"/>
      <c r="C9" s="14" t="s">
        <v>50</v>
      </c>
      <c r="D9" s="72"/>
      <c r="E9" s="72"/>
    </row>
    <row r="10" spans="1:18" ht="12" customHeight="1" x14ac:dyDescent="0.25">
      <c r="B10" s="72"/>
      <c r="C10" s="14"/>
      <c r="D10" s="72"/>
      <c r="E10" s="72"/>
    </row>
    <row r="11" spans="1:18" ht="14.5" customHeight="1" x14ac:dyDescent="0.25">
      <c r="B11" s="73" t="s">
        <v>41</v>
      </c>
      <c r="J11" s="193" t="s">
        <v>123</v>
      </c>
      <c r="K11" s="193"/>
      <c r="L11" s="193"/>
      <c r="M11" s="193"/>
      <c r="N11" s="193"/>
      <c r="O11" s="193"/>
      <c r="P11" s="193"/>
      <c r="Q11" s="193"/>
    </row>
    <row r="12" spans="1:18" ht="27.65" customHeight="1" x14ac:dyDescent="0.15">
      <c r="B12" s="194" t="s">
        <v>14</v>
      </c>
      <c r="C12" s="194"/>
      <c r="D12" s="2"/>
      <c r="E12" s="2"/>
      <c r="F12" s="195" t="s">
        <v>25</v>
      </c>
      <c r="G12" s="195"/>
      <c r="H12" s="195"/>
      <c r="I12" s="195"/>
      <c r="J12" s="195" t="s">
        <v>26</v>
      </c>
      <c r="K12" s="195"/>
      <c r="L12" s="195"/>
      <c r="M12" s="195" t="s">
        <v>56</v>
      </c>
      <c r="N12" s="195"/>
      <c r="O12" s="195"/>
      <c r="P12" s="195"/>
      <c r="Q12" s="89">
        <v>1</v>
      </c>
    </row>
    <row r="13" spans="1:18" ht="13.15" customHeight="1" x14ac:dyDescent="0.25">
      <c r="B13" s="12" t="s">
        <v>13</v>
      </c>
      <c r="C13" s="12"/>
      <c r="D13" s="12"/>
      <c r="E13" s="12"/>
      <c r="F13" s="205">
        <f>'[1]Dados Meta 3'!$F6</f>
        <v>5510</v>
      </c>
      <c r="G13" s="205"/>
      <c r="H13" s="205"/>
      <c r="I13" s="205"/>
      <c r="J13" s="205">
        <f>'[1]Dados Meta 3'!$H6</f>
        <v>14537</v>
      </c>
      <c r="K13" s="205"/>
      <c r="L13" s="205"/>
      <c r="M13" s="206">
        <f>'[1]Dados Meta 3'!$K6</f>
        <v>0.69093185435046489</v>
      </c>
      <c r="N13" s="206"/>
      <c r="O13" s="206"/>
      <c r="P13" s="206"/>
      <c r="Q13" s="85">
        <f>'[1]1º Grau'!$Q12</f>
        <v>0.37903281282245305</v>
      </c>
      <c r="R13" s="75"/>
    </row>
    <row r="14" spans="1:18" ht="13.15" customHeight="1" x14ac:dyDescent="0.25">
      <c r="B14" s="57" t="s">
        <v>12</v>
      </c>
      <c r="C14" s="57"/>
      <c r="D14" s="57"/>
      <c r="E14" s="57"/>
      <c r="F14" s="205">
        <f>'[1]Dados Meta 3'!$F7</f>
        <v>12360</v>
      </c>
      <c r="G14" s="205"/>
      <c r="H14" s="205"/>
      <c r="I14" s="205"/>
      <c r="J14" s="205">
        <f>'[1]Dados Meta 3'!$H7</f>
        <v>26036</v>
      </c>
      <c r="K14" s="205"/>
      <c r="L14" s="205"/>
      <c r="M14" s="206">
        <f>'[1]Dados Meta 3'!$K7</f>
        <v>0.80287112464579524</v>
      </c>
      <c r="N14" s="206"/>
      <c r="O14" s="206"/>
      <c r="P14" s="206"/>
      <c r="Q14" s="85">
        <f>'[1]1º Grau'!$Q13</f>
        <v>0.44044068715648338</v>
      </c>
      <c r="R14" s="75"/>
    </row>
    <row r="15" spans="1:18" ht="13.15" customHeight="1" x14ac:dyDescent="0.25">
      <c r="B15" s="12" t="s">
        <v>11</v>
      </c>
      <c r="C15" s="12"/>
      <c r="D15" s="12"/>
      <c r="E15" s="12"/>
      <c r="F15" s="205">
        <f>'[1]Dados Meta 3'!$F8</f>
        <v>18019</v>
      </c>
      <c r="G15" s="205"/>
      <c r="H15" s="205"/>
      <c r="I15" s="205"/>
      <c r="J15" s="205">
        <f>'[1]Dados Meta 3'!$H8</f>
        <v>36419</v>
      </c>
      <c r="K15" s="205"/>
      <c r="L15" s="205"/>
      <c r="M15" s="206">
        <f>'[1]Dados Meta 3'!$K8</f>
        <v>0.84971671868667198</v>
      </c>
      <c r="N15" s="206"/>
      <c r="O15" s="206"/>
      <c r="P15" s="206"/>
      <c r="Q15" s="85">
        <f>'[1]1º Grau'!$Q14</f>
        <v>0.46613933915211969</v>
      </c>
      <c r="R15" s="75"/>
    </row>
    <row r="16" spans="1:18" ht="13.15" customHeight="1" x14ac:dyDescent="0.25">
      <c r="A16" s="12"/>
      <c r="B16" s="57" t="s">
        <v>10</v>
      </c>
      <c r="C16" s="57"/>
      <c r="D16" s="57"/>
      <c r="E16" s="57"/>
      <c r="F16" s="205">
        <f>'[1]Dados Meta 3'!$F9</f>
        <v>13151</v>
      </c>
      <c r="G16" s="205"/>
      <c r="H16" s="205"/>
      <c r="I16" s="205"/>
      <c r="J16" s="205">
        <f>'[1]Dados Meta 3'!$H9</f>
        <v>26453</v>
      </c>
      <c r="K16" s="205"/>
      <c r="L16" s="205"/>
      <c r="M16" s="206">
        <f>'[1]Dados Meta 3'!$K9</f>
        <v>0.86417035666236519</v>
      </c>
      <c r="N16" s="206"/>
      <c r="O16" s="206"/>
      <c r="P16" s="206"/>
      <c r="Q16" s="85">
        <f>'[1]1º Grau'!$Q15</f>
        <v>0.4740683454976074</v>
      </c>
      <c r="R16" s="75"/>
    </row>
    <row r="17" spans="1:18" ht="13.15" customHeight="1" x14ac:dyDescent="0.25">
      <c r="A17" s="12"/>
      <c r="B17" s="12" t="s">
        <v>9</v>
      </c>
      <c r="C17" s="12"/>
      <c r="D17" s="12"/>
      <c r="E17" s="12"/>
      <c r="F17" s="205">
        <f>'[1]Dados Meta 3'!$F10</f>
        <v>17422</v>
      </c>
      <c r="G17" s="205"/>
      <c r="H17" s="205"/>
      <c r="I17" s="205"/>
      <c r="J17" s="205">
        <f>'[1]Dados Meta 3'!$H10</f>
        <v>35078</v>
      </c>
      <c r="K17" s="205"/>
      <c r="L17" s="205"/>
      <c r="M17" s="206">
        <f>'[1]Dados Meta 3'!$K10</f>
        <v>0.8746009098125892</v>
      </c>
      <c r="N17" s="206"/>
      <c r="O17" s="206"/>
      <c r="P17" s="206"/>
      <c r="Q17" s="85">
        <f>'[1]1º Grau'!$Q16</f>
        <v>0.47979035972365602</v>
      </c>
      <c r="R17" s="75"/>
    </row>
    <row r="18" spans="1:18" ht="13.15" customHeight="1" x14ac:dyDescent="0.25">
      <c r="A18" s="12"/>
      <c r="B18" s="57" t="s">
        <v>8</v>
      </c>
      <c r="C18" s="57"/>
      <c r="D18" s="57"/>
      <c r="E18" s="57"/>
      <c r="F18" s="205">
        <f>'[1]Dados Meta 3'!$F11</f>
        <v>15635</v>
      </c>
      <c r="G18" s="205"/>
      <c r="H18" s="205"/>
      <c r="I18" s="205"/>
      <c r="J18" s="205">
        <f>'[1]Dados Meta 3'!$H11</f>
        <v>32824</v>
      </c>
      <c r="K18" s="205"/>
      <c r="L18" s="205"/>
      <c r="M18" s="206">
        <f>'[1]Dados Meta 3'!$K11</f>
        <v>0.8733919595964611</v>
      </c>
      <c r="N18" s="206"/>
      <c r="O18" s="206"/>
      <c r="P18" s="206"/>
      <c r="Q18" s="85">
        <f>'[1]1º Grau'!$Q17</f>
        <v>0.47912715133617745</v>
      </c>
    </row>
    <row r="19" spans="1:18" ht="13.15" customHeight="1" x14ac:dyDescent="0.25">
      <c r="A19" s="12"/>
      <c r="B19" s="12" t="s">
        <v>7</v>
      </c>
      <c r="C19" s="12"/>
      <c r="D19" s="12"/>
      <c r="E19" s="12"/>
      <c r="F19" s="205">
        <f>'[1]Dados Meta 3'!$F12</f>
        <v>14903</v>
      </c>
      <c r="G19" s="205"/>
      <c r="H19" s="205"/>
      <c r="I19" s="205"/>
      <c r="J19" s="205">
        <f>'[1]Dados Meta 3'!$H12</f>
        <v>31074</v>
      </c>
      <c r="K19" s="205"/>
      <c r="L19" s="205"/>
      <c r="M19" s="206">
        <f>'[1]Dados Meta 3'!$K12</f>
        <v>0.8735234644960258</v>
      </c>
      <c r="N19" s="206"/>
      <c r="O19" s="206"/>
      <c r="P19" s="206"/>
      <c r="Q19" s="85">
        <f>'[1]1º Grau'!$Q18</f>
        <v>0.47919929256351862</v>
      </c>
    </row>
    <row r="20" spans="1:18" ht="13.15" customHeight="1" x14ac:dyDescent="0.25">
      <c r="B20" s="57" t="s">
        <v>6</v>
      </c>
      <c r="C20" s="57"/>
      <c r="D20" s="57"/>
      <c r="E20" s="57"/>
      <c r="F20" s="205">
        <f>'[1]Dados Meta 3'!$F13</f>
        <v>16842</v>
      </c>
      <c r="G20" s="205"/>
      <c r="H20" s="205"/>
      <c r="I20" s="205"/>
      <c r="J20" s="205">
        <f>'[1]Dados Meta 3'!$H13</f>
        <v>35037</v>
      </c>
      <c r="K20" s="205"/>
      <c r="L20" s="205"/>
      <c r="M20" s="206">
        <f>'[1]Dados Meta 3'!$K13</f>
        <v>0.87392491006951545</v>
      </c>
      <c r="N20" s="206"/>
      <c r="O20" s="206"/>
      <c r="P20" s="206"/>
      <c r="Q20" s="85">
        <f>'[1]1º Grau'!$Q19</f>
        <v>0.47941951839904318</v>
      </c>
    </row>
    <row r="21" spans="1:18" ht="13.15" customHeight="1" x14ac:dyDescent="0.25">
      <c r="B21" s="12" t="s">
        <v>5</v>
      </c>
      <c r="C21" s="12"/>
      <c r="D21" s="12"/>
      <c r="E21" s="12"/>
      <c r="F21" s="205">
        <f>'[1]Dados Meta 3'!$F14</f>
        <v>14571</v>
      </c>
      <c r="G21" s="205"/>
      <c r="H21" s="205"/>
      <c r="I21" s="205"/>
      <c r="J21" s="205">
        <f>'[1]Dados Meta 3'!$H14</f>
        <v>31123</v>
      </c>
      <c r="K21" s="205"/>
      <c r="L21" s="205"/>
      <c r="M21" s="206">
        <f>'[1]Dados Meta 3'!$K14</f>
        <v>0.87154960993196862</v>
      </c>
      <c r="N21" s="206"/>
      <c r="O21" s="206"/>
      <c r="P21" s="206"/>
      <c r="Q21" s="85">
        <f>'[1]1º Grau'!$Q20</f>
        <v>0.4781164713810731</v>
      </c>
    </row>
    <row r="22" spans="1:18" ht="13.15" customHeight="1" x14ac:dyDescent="0.25">
      <c r="B22" s="57" t="s">
        <v>4</v>
      </c>
      <c r="C22" s="57"/>
      <c r="D22" s="57"/>
      <c r="E22" s="57"/>
      <c r="F22" s="205">
        <f>'[1]Dados Meta 3'!$F15</f>
        <v>15779</v>
      </c>
      <c r="G22" s="205"/>
      <c r="H22" s="205"/>
      <c r="I22" s="205"/>
      <c r="J22" s="205">
        <f>'[1]Dados Meta 3'!$H15</f>
        <v>32609</v>
      </c>
      <c r="K22" s="205"/>
      <c r="L22" s="205"/>
      <c r="M22" s="206">
        <f>'[1]Dados Meta 3'!$K15</f>
        <v>0.87268804068492933</v>
      </c>
      <c r="N22" s="206"/>
      <c r="O22" s="206"/>
      <c r="P22" s="206"/>
      <c r="Q22" s="85">
        <f>'[1]1º Grau'!$Q21</f>
        <v>0.47874099405690762</v>
      </c>
    </row>
    <row r="23" spans="1:18" ht="13.15" customHeight="1" x14ac:dyDescent="0.25">
      <c r="B23" s="12" t="s">
        <v>3</v>
      </c>
      <c r="C23" s="12"/>
      <c r="D23" s="12"/>
      <c r="E23" s="12"/>
      <c r="F23" s="205">
        <f>'[1]Dados Meta 3'!$F16</f>
        <v>14349</v>
      </c>
      <c r="G23" s="205"/>
      <c r="H23" s="205"/>
      <c r="I23" s="205"/>
      <c r="J23" s="205">
        <f>'[1]Dados Meta 3'!$H16</f>
        <v>29593</v>
      </c>
      <c r="K23" s="205"/>
      <c r="L23" s="205"/>
      <c r="M23" s="206">
        <f>'[1]Dados Meta 3'!$K16</f>
        <v>0.87368890117956477</v>
      </c>
      <c r="N23" s="206"/>
      <c r="O23" s="206"/>
      <c r="P23" s="206"/>
      <c r="Q23" s="85">
        <f>'[1]1º Grau'!$Q22</f>
        <v>0.47929004815846038</v>
      </c>
    </row>
    <row r="24" spans="1:18" ht="13.15" customHeight="1" x14ac:dyDescent="0.25">
      <c r="B24" s="57" t="s">
        <v>2</v>
      </c>
      <c r="C24" s="57"/>
      <c r="D24" s="57"/>
      <c r="E24" s="57"/>
      <c r="F24" s="205">
        <f>'[1]Dados Meta 3'!$F17</f>
        <v>9190</v>
      </c>
      <c r="G24" s="205"/>
      <c r="H24" s="205"/>
      <c r="I24" s="205"/>
      <c r="J24" s="205">
        <f>'[1]Dados Meta 3'!$H17</f>
        <v>22820</v>
      </c>
      <c r="K24" s="205"/>
      <c r="L24" s="205"/>
      <c r="M24" s="206">
        <f>'[1]Dados Meta 3'!$K17</f>
        <v>0.8646807736902391</v>
      </c>
      <c r="N24" s="206"/>
      <c r="O24" s="206"/>
      <c r="P24" s="206"/>
      <c r="Q24" s="85">
        <f>'[1]1º Grau'!$Q23</f>
        <v>0.47434835111693058</v>
      </c>
    </row>
    <row r="25" spans="1:18" ht="14.5" customHeight="1" x14ac:dyDescent="0.25">
      <c r="B25" s="194" t="s">
        <v>1</v>
      </c>
      <c r="C25" s="194"/>
      <c r="D25" s="2"/>
      <c r="E25" s="2"/>
      <c r="F25" s="199">
        <f>SUM(F13:F24)</f>
        <v>167731</v>
      </c>
      <c r="G25" s="199"/>
      <c r="H25" s="199"/>
      <c r="I25" s="199"/>
      <c r="J25" s="199">
        <f>SUM(J13:J24)</f>
        <v>353603</v>
      </c>
      <c r="K25" s="199"/>
      <c r="L25" s="199"/>
      <c r="M25" s="200">
        <f>'[1]Dados Meta 3'!$K$18</f>
        <v>0.8646807736902391</v>
      </c>
      <c r="N25" s="200"/>
      <c r="O25" s="200"/>
      <c r="P25" s="200"/>
      <c r="Q25" s="88">
        <f>M25</f>
        <v>0.8646807736902391</v>
      </c>
    </row>
    <row r="26" spans="1:18" ht="13.15" customHeight="1" x14ac:dyDescent="0.25">
      <c r="B26" s="76" t="s">
        <v>51</v>
      </c>
      <c r="C26" s="76"/>
      <c r="D26" s="76"/>
      <c r="E26" s="76"/>
      <c r="F26" s="76"/>
      <c r="G26" s="76" t="s">
        <v>59</v>
      </c>
      <c r="I26" s="76"/>
      <c r="J26" s="76"/>
      <c r="K26" s="76" t="s">
        <v>46</v>
      </c>
      <c r="N26" s="77" t="s">
        <v>47</v>
      </c>
    </row>
    <row r="27" spans="1:18" ht="13.15" customHeight="1" x14ac:dyDescent="0.25">
      <c r="B27" s="76"/>
      <c r="C27" s="76"/>
      <c r="D27" s="76"/>
      <c r="E27" s="76"/>
      <c r="G27" s="76"/>
      <c r="H27" s="76"/>
      <c r="L27" s="76"/>
    </row>
    <row r="28" spans="1:18" ht="13.15" customHeight="1" x14ac:dyDescent="0.25">
      <c r="B28" s="76"/>
      <c r="C28" s="76"/>
      <c r="D28" s="76"/>
      <c r="E28" s="76"/>
      <c r="G28" s="76"/>
      <c r="H28" s="76"/>
      <c r="I28" s="76"/>
      <c r="J28" s="76"/>
      <c r="K28" s="76"/>
      <c r="L28" s="76"/>
      <c r="M28" s="76"/>
      <c r="N28" s="76"/>
      <c r="P28" s="10"/>
    </row>
    <row r="29" spans="1:18" ht="13.15" customHeight="1" x14ac:dyDescent="0.25">
      <c r="B29" s="76"/>
      <c r="C29" s="76"/>
      <c r="D29" s="76"/>
      <c r="E29" s="76"/>
      <c r="I29" s="76"/>
      <c r="J29" s="76"/>
      <c r="K29" s="76"/>
      <c r="L29" s="76"/>
      <c r="M29" s="76"/>
      <c r="N29" s="76"/>
      <c r="P29" s="10"/>
    </row>
    <row r="30" spans="1:18" ht="14.5" customHeight="1" x14ac:dyDescent="0.25">
      <c r="P30" s="10"/>
    </row>
    <row r="31" spans="1:18" ht="14.5" customHeight="1" x14ac:dyDescent="0.25"/>
    <row r="32" spans="1:18" ht="14.5" customHeight="1" x14ac:dyDescent="0.25"/>
    <row r="33" spans="2:17" ht="14.5" customHeight="1" x14ac:dyDescent="0.25"/>
    <row r="34" spans="2:17" ht="14.5" customHeight="1" x14ac:dyDescent="0.25"/>
    <row r="35" spans="2:17" ht="14.5" customHeight="1" x14ac:dyDescent="0.25"/>
    <row r="36" spans="2:17" ht="14.5" customHeight="1" x14ac:dyDescent="0.25"/>
    <row r="37" spans="2:17" ht="14.5" customHeight="1" x14ac:dyDescent="0.25"/>
    <row r="38" spans="2:17" ht="14.5" customHeight="1" x14ac:dyDescent="0.25"/>
    <row r="39" spans="2:17" ht="14.5" customHeight="1" x14ac:dyDescent="0.25"/>
    <row r="47" spans="2:17" ht="14.5" customHeight="1" x14ac:dyDescent="0.25">
      <c r="Q47" s="12"/>
    </row>
    <row r="48" spans="2:17" ht="15" customHeight="1" x14ac:dyDescent="0.25">
      <c r="B48" s="12"/>
      <c r="C48" s="204" t="s">
        <v>136</v>
      </c>
      <c r="D48" s="204"/>
      <c r="E48" s="204"/>
      <c r="F48" s="204"/>
      <c r="G48" s="204"/>
      <c r="H48" s="204"/>
      <c r="I48" s="204"/>
      <c r="J48" s="204"/>
      <c r="K48" s="204"/>
      <c r="L48" s="204"/>
      <c r="M48" s="204"/>
      <c r="N48" s="204"/>
      <c r="O48" s="204"/>
      <c r="P48" s="204"/>
      <c r="Q48" s="12"/>
    </row>
    <row r="49" spans="1:17" ht="18" customHeight="1" x14ac:dyDescent="0.25">
      <c r="B49" s="12"/>
      <c r="C49" s="204"/>
      <c r="D49" s="204"/>
      <c r="E49" s="204"/>
      <c r="F49" s="204"/>
      <c r="G49" s="204"/>
      <c r="H49" s="204"/>
      <c r="I49" s="204"/>
      <c r="J49" s="204"/>
      <c r="K49" s="204"/>
      <c r="L49" s="204"/>
      <c r="M49" s="204"/>
      <c r="N49" s="204"/>
      <c r="O49" s="204"/>
      <c r="P49" s="204"/>
      <c r="Q49" s="12"/>
    </row>
    <row r="50" spans="1:17" ht="18" customHeight="1" x14ac:dyDescent="0.25">
      <c r="B50" s="12"/>
      <c r="C50" s="204"/>
      <c r="D50" s="204"/>
      <c r="E50" s="204"/>
      <c r="F50" s="204"/>
      <c r="G50" s="204"/>
      <c r="H50" s="204"/>
      <c r="I50" s="204"/>
      <c r="J50" s="204"/>
      <c r="K50" s="204"/>
      <c r="L50" s="204"/>
      <c r="M50" s="204"/>
      <c r="N50" s="204"/>
      <c r="O50" s="204"/>
      <c r="P50" s="204"/>
      <c r="Q50" s="12"/>
    </row>
    <row r="51" spans="1:17" ht="18" customHeight="1" x14ac:dyDescent="0.25">
      <c r="B51" s="12"/>
      <c r="C51" s="204"/>
      <c r="D51" s="204"/>
      <c r="E51" s="204"/>
      <c r="F51" s="204"/>
      <c r="G51" s="204"/>
      <c r="H51" s="204"/>
      <c r="I51" s="204"/>
      <c r="J51" s="204"/>
      <c r="K51" s="204"/>
      <c r="L51" s="204"/>
      <c r="M51" s="204"/>
      <c r="N51" s="204"/>
      <c r="O51" s="204"/>
      <c r="P51" s="204"/>
      <c r="Q51" s="21"/>
    </row>
    <row r="52" spans="1:17" ht="18" customHeight="1" x14ac:dyDescent="0.25">
      <c r="C52" s="204"/>
      <c r="D52" s="204"/>
      <c r="E52" s="204"/>
      <c r="F52" s="204"/>
      <c r="G52" s="204"/>
      <c r="H52" s="204"/>
      <c r="I52" s="204"/>
      <c r="J52" s="204"/>
      <c r="K52" s="204"/>
      <c r="L52" s="204"/>
      <c r="M52" s="204"/>
      <c r="N52" s="204"/>
      <c r="O52" s="204"/>
      <c r="P52" s="204"/>
      <c r="Q52" s="12"/>
    </row>
    <row r="53" spans="1:17" ht="18" customHeight="1" x14ac:dyDescent="0.25"/>
    <row r="54" spans="1:17" x14ac:dyDescent="0.25">
      <c r="A54" s="78"/>
    </row>
  </sheetData>
  <mergeCells count="49">
    <mergeCell ref="M12:P12"/>
    <mergeCell ref="C2:R2"/>
    <mergeCell ref="M25:P25"/>
    <mergeCell ref="A4:O4"/>
    <mergeCell ref="C7:R8"/>
    <mergeCell ref="B12:C12"/>
    <mergeCell ref="F12:I12"/>
    <mergeCell ref="J12:L12"/>
    <mergeCell ref="J11:Q11"/>
    <mergeCell ref="F13:I13"/>
    <mergeCell ref="J13:L13"/>
    <mergeCell ref="M13:P13"/>
    <mergeCell ref="F14:I14"/>
    <mergeCell ref="J14:L14"/>
    <mergeCell ref="M14:P14"/>
    <mergeCell ref="F15:I15"/>
    <mergeCell ref="J15:L15"/>
    <mergeCell ref="M15:P15"/>
    <mergeCell ref="F16:I16"/>
    <mergeCell ref="J16:L16"/>
    <mergeCell ref="M16:P16"/>
    <mergeCell ref="F17:I17"/>
    <mergeCell ref="J17:L17"/>
    <mergeCell ref="M17:P17"/>
    <mergeCell ref="F18:I18"/>
    <mergeCell ref="J18:L18"/>
    <mergeCell ref="M18:P18"/>
    <mergeCell ref="F19:I19"/>
    <mergeCell ref="J19:L19"/>
    <mergeCell ref="M19:P19"/>
    <mergeCell ref="F20:I20"/>
    <mergeCell ref="J20:L20"/>
    <mergeCell ref="M20:P20"/>
    <mergeCell ref="F21:I21"/>
    <mergeCell ref="J21:L21"/>
    <mergeCell ref="M21:P21"/>
    <mergeCell ref="F22:I22"/>
    <mergeCell ref="J22:L22"/>
    <mergeCell ref="M22:P22"/>
    <mergeCell ref="B25:C25"/>
    <mergeCell ref="F25:I25"/>
    <mergeCell ref="J25:L25"/>
    <mergeCell ref="C48:P52"/>
    <mergeCell ref="F23:I23"/>
    <mergeCell ref="J23:L23"/>
    <mergeCell ref="M23:P23"/>
    <mergeCell ref="F24:I24"/>
    <mergeCell ref="J24:L24"/>
    <mergeCell ref="M24:P24"/>
  </mergeCells>
  <conditionalFormatting sqref="Q13:Q24">
    <cfRule type="iconSet" priority="3">
      <iconSet showValue="0">
        <cfvo type="percent" val="0"/>
        <cfvo type="num" val="0"/>
        <cfvo type="num" val="0.4"/>
      </iconSet>
    </cfRule>
  </conditionalFormatting>
  <conditionalFormatting sqref="Q25">
    <cfRule type="iconSet" priority="1">
      <iconSet showValue="0">
        <cfvo type="percent" val="0"/>
        <cfvo type="num" val="0"/>
        <cfvo type="num" val="0.4"/>
      </iconSet>
    </cfRule>
  </conditionalFormatting>
  <printOptions horizontalCentered="1"/>
  <pageMargins left="0.19685039370078741" right="0.19685039370078741" top="0.19685039370078741" bottom="0.19685039370078741" header="0" footer="0"/>
  <pageSetup paperSize="9" scale="96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55"/>
  <sheetViews>
    <sheetView workbookViewId="0">
      <selection activeCell="R14" sqref="R14"/>
    </sheetView>
  </sheetViews>
  <sheetFormatPr defaultColWidth="8.81640625" defaultRowHeight="14.5" x14ac:dyDescent="0.35"/>
  <cols>
    <col min="1" max="1" width="9.453125" style="5" customWidth="1"/>
    <col min="2" max="2" width="3" style="5" customWidth="1"/>
    <col min="3" max="3" width="7.1796875" style="5" customWidth="1"/>
    <col min="4" max="5" width="0.81640625" style="5" customWidth="1"/>
    <col min="6" max="6" width="11.54296875" style="5" customWidth="1"/>
    <col min="7" max="8" width="1.7265625" style="5" customWidth="1"/>
    <col min="9" max="9" width="3.1796875" style="5" customWidth="1"/>
    <col min="10" max="10" width="14.26953125" style="5" customWidth="1"/>
    <col min="11" max="11" width="2.26953125" style="5" customWidth="1"/>
    <col min="12" max="12" width="2" style="5" customWidth="1"/>
    <col min="13" max="13" width="9.54296875" style="5" customWidth="1"/>
    <col min="14" max="14" width="2.54296875" style="5" customWidth="1"/>
    <col min="15" max="15" width="2.7265625" style="5" customWidth="1"/>
    <col min="16" max="16" width="3.7265625" style="5" customWidth="1"/>
    <col min="17" max="17" width="3" style="5" customWidth="1"/>
    <col min="18" max="18" width="9.7265625" style="5" customWidth="1"/>
    <col min="19" max="16384" width="8.81640625" style="5"/>
  </cols>
  <sheetData>
    <row r="1" spans="1:18" ht="15" customHeight="1" x14ac:dyDescent="0.35"/>
    <row r="2" spans="1:18" ht="15.75" customHeight="1" x14ac:dyDescent="0.35">
      <c r="C2" s="211" t="s">
        <v>15</v>
      </c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</row>
    <row r="3" spans="1:18" ht="15.75" customHeight="1" x14ac:dyDescent="0.3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8" ht="22.15" customHeight="1" x14ac:dyDescent="0.35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</row>
    <row r="5" spans="1:18" ht="14.5" customHeight="1" x14ac:dyDescent="0.35"/>
    <row r="6" spans="1:18" ht="15.65" customHeight="1" x14ac:dyDescent="0.35">
      <c r="C6" s="42" t="s">
        <v>104</v>
      </c>
      <c r="D6" s="18"/>
      <c r="E6" s="18"/>
    </row>
    <row r="7" spans="1:18" ht="15" customHeight="1" x14ac:dyDescent="0.35">
      <c r="C7" s="218" t="s">
        <v>103</v>
      </c>
      <c r="D7" s="218"/>
      <c r="E7" s="218"/>
      <c r="F7" s="218"/>
      <c r="G7" s="218"/>
      <c r="H7" s="218"/>
      <c r="I7" s="218"/>
      <c r="J7" s="218"/>
      <c r="K7" s="218"/>
      <c r="L7" s="218"/>
      <c r="M7" s="218"/>
      <c r="N7" s="218"/>
      <c r="O7" s="218"/>
      <c r="P7" s="218"/>
      <c r="Q7" s="218"/>
      <c r="R7" s="218"/>
    </row>
    <row r="8" spans="1:18" ht="15" customHeight="1" x14ac:dyDescent="0.35">
      <c r="C8" s="218"/>
      <c r="D8" s="218"/>
      <c r="E8" s="218"/>
      <c r="F8" s="218"/>
      <c r="G8" s="218"/>
      <c r="H8" s="218"/>
      <c r="I8" s="218"/>
      <c r="J8" s="218"/>
      <c r="K8" s="218"/>
      <c r="L8" s="218"/>
      <c r="M8" s="218"/>
      <c r="N8" s="218"/>
      <c r="O8" s="218"/>
      <c r="P8" s="218"/>
      <c r="Q8" s="218"/>
      <c r="R8" s="218"/>
    </row>
    <row r="9" spans="1:18" ht="17.149999999999999" customHeight="1" x14ac:dyDescent="0.35">
      <c r="C9" s="218"/>
      <c r="D9" s="218"/>
      <c r="E9" s="218"/>
      <c r="F9" s="218"/>
      <c r="G9" s="218"/>
      <c r="H9" s="218"/>
      <c r="I9" s="218"/>
      <c r="J9" s="218"/>
      <c r="K9" s="218"/>
      <c r="L9" s="218"/>
      <c r="M9" s="218"/>
      <c r="N9" s="218"/>
      <c r="O9" s="218"/>
      <c r="P9" s="218"/>
      <c r="Q9" s="218"/>
      <c r="R9" s="218"/>
    </row>
    <row r="10" spans="1:18" ht="14.5" customHeight="1" x14ac:dyDescent="0.35">
      <c r="B10" s="43" t="s">
        <v>16</v>
      </c>
      <c r="J10" s="193" t="s">
        <v>123</v>
      </c>
      <c r="K10" s="193"/>
      <c r="L10" s="193"/>
      <c r="M10" s="193"/>
      <c r="N10" s="193"/>
      <c r="O10" s="193"/>
      <c r="P10" s="193"/>
      <c r="Q10" s="193"/>
    </row>
    <row r="11" spans="1:18" ht="27.65" customHeight="1" x14ac:dyDescent="0.35">
      <c r="B11" s="194" t="s">
        <v>14</v>
      </c>
      <c r="C11" s="194"/>
      <c r="D11" s="2"/>
      <c r="E11" s="2"/>
      <c r="F11" s="195" t="s">
        <v>43</v>
      </c>
      <c r="G11" s="195"/>
      <c r="H11" s="195"/>
      <c r="I11" s="195"/>
      <c r="J11" s="195" t="s">
        <v>57</v>
      </c>
      <c r="K11" s="195"/>
      <c r="L11" s="195"/>
      <c r="M11" s="195" t="s">
        <v>56</v>
      </c>
      <c r="N11" s="195"/>
      <c r="O11" s="195"/>
      <c r="P11" s="195"/>
      <c r="Q11" s="89">
        <v>2</v>
      </c>
    </row>
    <row r="12" spans="1:18" ht="13.15" customHeight="1" x14ac:dyDescent="0.35">
      <c r="B12" s="7" t="s">
        <v>13</v>
      </c>
      <c r="C12" s="7"/>
      <c r="D12" s="7"/>
      <c r="E12" s="7"/>
      <c r="F12" s="214">
        <f>'[4]2023 (CSJT) 1g'!$H5-'[4]2023 (CSJT) 1g'!$I5</f>
        <v>28776</v>
      </c>
      <c r="G12" s="214"/>
      <c r="H12" s="214"/>
      <c r="I12" s="214"/>
      <c r="J12" s="215">
        <f>'[4]2023'!$N2</f>
        <v>0.95018773076863161</v>
      </c>
      <c r="K12" s="215"/>
      <c r="L12" s="215"/>
      <c r="M12" s="216">
        <f t="shared" ref="M12:M22" si="0">52.29%/J12</f>
        <v>0.55031230468216275</v>
      </c>
      <c r="N12" s="216"/>
      <c r="O12" s="216"/>
      <c r="P12" s="216"/>
      <c r="Q12" s="84">
        <f t="shared" ref="Q12:Q23" si="1">M12</f>
        <v>0.55031230468216275</v>
      </c>
      <c r="R12" s="8"/>
    </row>
    <row r="13" spans="1:18" ht="13.15" customHeight="1" x14ac:dyDescent="0.35">
      <c r="B13" s="3" t="s">
        <v>12</v>
      </c>
      <c r="C13" s="3"/>
      <c r="D13" s="3"/>
      <c r="E13" s="3"/>
      <c r="F13" s="214">
        <f>'[4]2023 (CSJT) 1g'!$H6-'[4]2023 (CSJT) 1g'!$I6</f>
        <v>51441</v>
      </c>
      <c r="G13" s="214"/>
      <c r="H13" s="214"/>
      <c r="I13" s="214"/>
      <c r="J13" s="215">
        <f>'[4]2023'!$N3</f>
        <v>0.87079009128146811</v>
      </c>
      <c r="K13" s="215"/>
      <c r="L13" s="215"/>
      <c r="M13" s="216">
        <f t="shared" si="0"/>
        <v>0.60048914799948205</v>
      </c>
      <c r="N13" s="216"/>
      <c r="O13" s="216"/>
      <c r="P13" s="216"/>
      <c r="Q13" s="84">
        <f t="shared" si="1"/>
        <v>0.60048914799948205</v>
      </c>
      <c r="R13" s="8"/>
    </row>
    <row r="14" spans="1:18" ht="13.15" customHeight="1" x14ac:dyDescent="0.35">
      <c r="B14" s="7" t="s">
        <v>11</v>
      </c>
      <c r="C14" s="7"/>
      <c r="D14" s="7"/>
      <c r="E14" s="7"/>
      <c r="F14" s="214">
        <f>'[4]2023 (CSJT) 1g'!$H7-'[4]2023 (CSJT) 1g'!$I7</f>
        <v>61855</v>
      </c>
      <c r="G14" s="214"/>
      <c r="H14" s="214"/>
      <c r="I14" s="214"/>
      <c r="J14" s="215">
        <f>'[4]2023'!$N4</f>
        <v>0.79134889199259228</v>
      </c>
      <c r="K14" s="215"/>
      <c r="L14" s="215"/>
      <c r="M14" s="216">
        <f t="shared" si="0"/>
        <v>0.66077049616301831</v>
      </c>
      <c r="N14" s="216"/>
      <c r="O14" s="216"/>
      <c r="P14" s="216"/>
      <c r="Q14" s="84">
        <f t="shared" si="1"/>
        <v>0.66077049616301831</v>
      </c>
      <c r="R14" s="8"/>
    </row>
    <row r="15" spans="1:18" ht="13.15" customHeight="1" x14ac:dyDescent="0.35">
      <c r="A15" s="7"/>
      <c r="B15" s="3" t="s">
        <v>10</v>
      </c>
      <c r="C15" s="3"/>
      <c r="D15" s="3"/>
      <c r="E15" s="3"/>
      <c r="F15" s="214">
        <f>'[4]2023 (CSJT) 1g'!$H8-'[4]2023 (CSJT) 1g'!$I8</f>
        <v>49564</v>
      </c>
      <c r="G15" s="214"/>
      <c r="H15" s="214"/>
      <c r="I15" s="214"/>
      <c r="J15" s="215">
        <f>'[4]2023'!$N5</f>
        <v>0.73712050129768936</v>
      </c>
      <c r="K15" s="215"/>
      <c r="L15" s="215"/>
      <c r="M15" s="216">
        <f t="shared" si="0"/>
        <v>0.70938197903794908</v>
      </c>
      <c r="N15" s="216"/>
      <c r="O15" s="216"/>
      <c r="P15" s="216"/>
      <c r="Q15" s="84">
        <f t="shared" si="1"/>
        <v>0.70938197903794908</v>
      </c>
      <c r="R15" s="8"/>
    </row>
    <row r="16" spans="1:18" ht="13.15" customHeight="1" x14ac:dyDescent="0.35">
      <c r="A16" s="7"/>
      <c r="B16" s="7" t="s">
        <v>9</v>
      </c>
      <c r="C16" s="7"/>
      <c r="D16" s="7"/>
      <c r="E16" s="7"/>
      <c r="F16" s="214">
        <f>'[4]2023 (CSJT) 1g'!$H9-'[4]2023 (CSJT) 1g'!$I9</f>
        <v>79755</v>
      </c>
      <c r="G16" s="214"/>
      <c r="H16" s="214"/>
      <c r="I16" s="214"/>
      <c r="J16" s="215">
        <f>'[4]2023'!$N6</f>
        <v>0.66379258014922948</v>
      </c>
      <c r="K16" s="215"/>
      <c r="L16" s="215"/>
      <c r="M16" s="216">
        <f t="shared" si="0"/>
        <v>0.78774607556240694</v>
      </c>
      <c r="N16" s="216"/>
      <c r="O16" s="216"/>
      <c r="P16" s="216"/>
      <c r="Q16" s="84">
        <f t="shared" si="1"/>
        <v>0.78774607556240694</v>
      </c>
      <c r="R16" s="8"/>
    </row>
    <row r="17" spans="1:17" ht="13.15" customHeight="1" x14ac:dyDescent="0.35">
      <c r="A17" s="7"/>
      <c r="B17" s="3" t="s">
        <v>8</v>
      </c>
      <c r="C17" s="3"/>
      <c r="D17" s="3"/>
      <c r="E17" s="3"/>
      <c r="F17" s="214">
        <f>'[4]2023 (CSJT) 1g'!$H10-'[4]2023 (CSJT) 1g'!$I10</f>
        <v>99916</v>
      </c>
      <c r="G17" s="214"/>
      <c r="H17" s="214"/>
      <c r="I17" s="214"/>
      <c r="J17" s="215">
        <f>'[4]2023'!$N7</f>
        <v>0.58590543699368336</v>
      </c>
      <c r="K17" s="215"/>
      <c r="L17" s="215"/>
      <c r="M17" s="216">
        <f t="shared" si="0"/>
        <v>0.89246483644704155</v>
      </c>
      <c r="N17" s="216"/>
      <c r="O17" s="216"/>
      <c r="P17" s="216"/>
      <c r="Q17" s="84">
        <f t="shared" si="1"/>
        <v>0.89246483644704155</v>
      </c>
    </row>
    <row r="18" spans="1:17" ht="13.15" customHeight="1" x14ac:dyDescent="0.35">
      <c r="A18" s="7"/>
      <c r="B18" s="7" t="s">
        <v>7</v>
      </c>
      <c r="C18" s="7"/>
      <c r="D18" s="7"/>
      <c r="E18" s="7"/>
      <c r="F18" s="214">
        <f>'[4]2023 (CSJT) 1g'!$H11-'[4]2023 (CSJT) 1g'!$I11</f>
        <v>79583</v>
      </c>
      <c r="G18" s="214"/>
      <c r="H18" s="214"/>
      <c r="I18" s="214"/>
      <c r="J18" s="215">
        <f>'[4]2023'!$N8</f>
        <v>0.53983303396472893</v>
      </c>
      <c r="K18" s="215"/>
      <c r="L18" s="215"/>
      <c r="M18" s="216">
        <f t="shared" si="0"/>
        <v>0.96863283108044251</v>
      </c>
      <c r="N18" s="216"/>
      <c r="O18" s="216"/>
      <c r="P18" s="216"/>
      <c r="Q18" s="84">
        <f t="shared" si="1"/>
        <v>0.96863283108044251</v>
      </c>
    </row>
    <row r="19" spans="1:17" ht="13.15" customHeight="1" x14ac:dyDescent="0.35">
      <c r="B19" s="3" t="s">
        <v>6</v>
      </c>
      <c r="C19" s="3"/>
      <c r="D19" s="3"/>
      <c r="E19" s="3"/>
      <c r="F19" s="214">
        <f>'[4]2023 (CSJT) 1g'!$H12-'[4]2023 (CSJT) 1g'!$I12</f>
        <v>87220</v>
      </c>
      <c r="G19" s="214"/>
      <c r="H19" s="214"/>
      <c r="I19" s="214"/>
      <c r="J19" s="215">
        <f>'[4]2023'!$N9</f>
        <v>0.4576045334185399</v>
      </c>
      <c r="K19" s="215"/>
      <c r="L19" s="215"/>
      <c r="M19" s="216">
        <f t="shared" si="0"/>
        <v>1.1426897283854895</v>
      </c>
      <c r="N19" s="216"/>
      <c r="O19" s="216"/>
      <c r="P19" s="216"/>
      <c r="Q19" s="84">
        <f t="shared" si="1"/>
        <v>1.1426897283854895</v>
      </c>
    </row>
    <row r="20" spans="1:17" ht="13.15" customHeight="1" x14ac:dyDescent="0.35">
      <c r="B20" s="7" t="s">
        <v>5</v>
      </c>
      <c r="C20" s="7"/>
      <c r="D20" s="7"/>
      <c r="E20" s="7"/>
      <c r="F20" s="214">
        <f>'[4]2023 (CSJT) 1g'!$H13-'[4]2023 (CSJT) 1g'!$I13</f>
        <v>74360</v>
      </c>
      <c r="G20" s="214"/>
      <c r="H20" s="214"/>
      <c r="I20" s="214"/>
      <c r="J20" s="215">
        <f>'[4]2023'!$N10</f>
        <v>0.46526029784495893</v>
      </c>
      <c r="K20" s="215"/>
      <c r="L20" s="215"/>
      <c r="M20" s="216">
        <f t="shared" si="0"/>
        <v>1.123886999217476</v>
      </c>
      <c r="N20" s="216"/>
      <c r="O20" s="216"/>
      <c r="P20" s="216"/>
      <c r="Q20" s="84">
        <f t="shared" si="1"/>
        <v>1.123886999217476</v>
      </c>
    </row>
    <row r="21" spans="1:17" ht="13.15" customHeight="1" x14ac:dyDescent="0.35">
      <c r="B21" s="3" t="s">
        <v>4</v>
      </c>
      <c r="C21" s="3"/>
      <c r="D21" s="3"/>
      <c r="E21" s="3"/>
      <c r="F21" s="214">
        <f>'[4]2023 (CSJT) 1g'!$H14-'[4]2023 (CSJT) 1g'!$I14</f>
        <v>71509</v>
      </c>
      <c r="G21" s="214"/>
      <c r="H21" s="214"/>
      <c r="I21" s="214"/>
      <c r="J21" s="215">
        <f>'[4]2023'!$N11</f>
        <v>0.43794481993549317</v>
      </c>
      <c r="K21" s="215"/>
      <c r="L21" s="215"/>
      <c r="M21" s="216">
        <f t="shared" si="0"/>
        <v>1.1939860370469053</v>
      </c>
      <c r="N21" s="216"/>
      <c r="O21" s="216"/>
      <c r="P21" s="216"/>
      <c r="Q21" s="84">
        <f t="shared" si="1"/>
        <v>1.1939860370469053</v>
      </c>
    </row>
    <row r="22" spans="1:17" ht="13.15" customHeight="1" x14ac:dyDescent="0.35">
      <c r="B22" s="7" t="s">
        <v>3</v>
      </c>
      <c r="C22" s="7"/>
      <c r="D22" s="7"/>
      <c r="E22" s="7"/>
      <c r="F22" s="214">
        <f>'[4]2023 (CSJT) 1g'!$H15-'[4]2023 (CSJT) 1g'!$I15</f>
        <v>65658</v>
      </c>
      <c r="G22" s="214"/>
      <c r="H22" s="214"/>
      <c r="I22" s="214"/>
      <c r="J22" s="215">
        <f>'[4]2023'!$N12</f>
        <v>0.41372546719378717</v>
      </c>
      <c r="K22" s="215"/>
      <c r="L22" s="215"/>
      <c r="M22" s="216">
        <f t="shared" si="0"/>
        <v>1.2638815868569095</v>
      </c>
      <c r="N22" s="216"/>
      <c r="O22" s="216"/>
      <c r="P22" s="216"/>
      <c r="Q22" s="84">
        <f t="shared" si="1"/>
        <v>1.2638815868569095</v>
      </c>
    </row>
    <row r="23" spans="1:17" ht="13.15" customHeight="1" x14ac:dyDescent="0.35">
      <c r="B23" s="3" t="s">
        <v>2</v>
      </c>
      <c r="C23" s="3"/>
      <c r="D23" s="3"/>
      <c r="E23" s="3"/>
      <c r="F23" s="214">
        <f>'[4]2023 (CSJT) 1g'!$H16-'[4]2023 (CSJT) 1g'!$I16</f>
        <v>45317</v>
      </c>
      <c r="G23" s="214"/>
      <c r="H23" s="214"/>
      <c r="I23" s="214"/>
      <c r="J23" s="215">
        <f>'[4]2023'!$N13</f>
        <v>0.37213673836569189</v>
      </c>
      <c r="K23" s="215"/>
      <c r="L23" s="215"/>
      <c r="M23" s="216">
        <f t="shared" ref="M23:M24" si="2">52.29%/J23</f>
        <v>1.4051286693606582</v>
      </c>
      <c r="N23" s="216"/>
      <c r="O23" s="216"/>
      <c r="P23" s="216"/>
      <c r="Q23" s="84">
        <f t="shared" si="1"/>
        <v>1.4051286693606582</v>
      </c>
    </row>
    <row r="24" spans="1:17" ht="14.5" customHeight="1" x14ac:dyDescent="0.35">
      <c r="B24" s="194" t="s">
        <v>1</v>
      </c>
      <c r="C24" s="194"/>
      <c r="D24" s="2"/>
      <c r="E24" s="2"/>
      <c r="F24" s="199">
        <f>SUM(F12:I23)</f>
        <v>794954</v>
      </c>
      <c r="G24" s="199"/>
      <c r="H24" s="199"/>
      <c r="I24" s="199"/>
      <c r="J24" s="217">
        <v>0.37213673836569189</v>
      </c>
      <c r="K24" s="217"/>
      <c r="L24" s="217"/>
      <c r="M24" s="200">
        <f t="shared" si="2"/>
        <v>1.4051286693606582</v>
      </c>
      <c r="N24" s="200"/>
      <c r="O24" s="200"/>
      <c r="P24" s="200"/>
      <c r="Q24" s="87">
        <f>M24</f>
        <v>1.4051286693606582</v>
      </c>
    </row>
    <row r="25" spans="1:17" ht="13.15" customHeight="1" x14ac:dyDescent="0.35">
      <c r="B25" s="20" t="s">
        <v>58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</row>
    <row r="26" spans="1:17" ht="13.15" customHeight="1" x14ac:dyDescent="0.35">
      <c r="B26" s="9" t="s">
        <v>45</v>
      </c>
      <c r="C26" s="9"/>
      <c r="D26" s="9"/>
      <c r="E26" s="9"/>
      <c r="F26" s="9"/>
      <c r="G26" s="9" t="s">
        <v>64</v>
      </c>
      <c r="I26" s="9"/>
      <c r="J26" s="9"/>
      <c r="K26" s="9" t="s">
        <v>54</v>
      </c>
      <c r="N26" s="9" t="s">
        <v>63</v>
      </c>
    </row>
    <row r="27" spans="1:17" ht="13.15" customHeight="1" x14ac:dyDescent="0.35">
      <c r="B27" s="9"/>
      <c r="C27" s="9"/>
      <c r="D27" s="9"/>
      <c r="E27" s="9"/>
      <c r="G27" s="9"/>
      <c r="H27" s="9"/>
      <c r="L27" s="9"/>
    </row>
    <row r="28" spans="1:17" ht="13.15" customHeight="1" x14ac:dyDescent="0.35">
      <c r="B28" s="9"/>
      <c r="C28" s="9"/>
      <c r="D28" s="9"/>
      <c r="E28" s="9"/>
      <c r="G28" s="9"/>
      <c r="H28" s="9"/>
      <c r="I28" s="9"/>
      <c r="J28" s="9"/>
      <c r="K28" s="9"/>
      <c r="L28" s="9"/>
      <c r="M28" s="9"/>
      <c r="N28" s="9"/>
      <c r="P28" s="10"/>
    </row>
    <row r="29" spans="1:17" ht="13.15" customHeight="1" x14ac:dyDescent="0.35">
      <c r="B29" s="9"/>
      <c r="C29" s="9"/>
      <c r="D29" s="9"/>
      <c r="E29" s="9"/>
      <c r="I29" s="9"/>
      <c r="J29" s="9"/>
      <c r="K29" s="9"/>
      <c r="L29" s="9"/>
      <c r="M29" s="9"/>
      <c r="N29" s="9"/>
      <c r="P29" s="10"/>
    </row>
    <row r="30" spans="1:17" ht="14.5" customHeight="1" x14ac:dyDescent="0.35">
      <c r="P30" s="10"/>
    </row>
    <row r="31" spans="1:17" ht="14.5" customHeight="1" x14ac:dyDescent="0.35"/>
    <row r="32" spans="1:17" ht="14.5" customHeight="1" x14ac:dyDescent="0.35"/>
    <row r="33" spans="2:17" ht="14.5" customHeight="1" x14ac:dyDescent="0.35"/>
    <row r="34" spans="2:17" ht="14.5" customHeight="1" x14ac:dyDescent="0.35"/>
    <row r="35" spans="2:17" ht="14.5" customHeight="1" x14ac:dyDescent="0.35"/>
    <row r="36" spans="2:17" ht="14.5" customHeight="1" x14ac:dyDescent="0.35"/>
    <row r="37" spans="2:17" ht="14.5" customHeight="1" x14ac:dyDescent="0.35"/>
    <row r="38" spans="2:17" ht="14.5" customHeight="1" x14ac:dyDescent="0.35"/>
    <row r="39" spans="2:17" ht="14.5" customHeight="1" x14ac:dyDescent="0.35"/>
    <row r="46" spans="2:17" ht="15" customHeight="1" x14ac:dyDescent="0.35">
      <c r="C46" s="213" t="s">
        <v>128</v>
      </c>
      <c r="D46" s="213"/>
      <c r="E46" s="213"/>
      <c r="F46" s="213"/>
      <c r="G46" s="213"/>
      <c r="H46" s="213"/>
      <c r="I46" s="213"/>
      <c r="J46" s="213"/>
      <c r="K46" s="213"/>
      <c r="L46" s="213"/>
      <c r="M46" s="213"/>
      <c r="N46" s="213"/>
      <c r="O46" s="213"/>
      <c r="P46" s="213"/>
    </row>
    <row r="47" spans="2:17" ht="14.5" customHeight="1" x14ac:dyDescent="0.35">
      <c r="C47" s="213"/>
      <c r="D47" s="213"/>
      <c r="E47" s="213"/>
      <c r="F47" s="213"/>
      <c r="G47" s="213"/>
      <c r="H47" s="213"/>
      <c r="I47" s="213"/>
      <c r="J47" s="213"/>
      <c r="K47" s="213"/>
      <c r="L47" s="213"/>
      <c r="M47" s="213"/>
      <c r="N47" s="213"/>
      <c r="O47" s="213"/>
      <c r="P47" s="213"/>
      <c r="Q47" s="16"/>
    </row>
    <row r="48" spans="2:17" ht="14.5" customHeight="1" x14ac:dyDescent="0.35">
      <c r="B48" s="11"/>
      <c r="C48" s="213"/>
      <c r="D48" s="213"/>
      <c r="E48" s="213"/>
      <c r="F48" s="213"/>
      <c r="G48" s="213"/>
      <c r="H48" s="213"/>
      <c r="I48" s="213"/>
      <c r="J48" s="213"/>
      <c r="K48" s="213"/>
      <c r="L48" s="213"/>
      <c r="M48" s="213"/>
      <c r="N48" s="213"/>
      <c r="O48" s="213"/>
      <c r="P48" s="213"/>
      <c r="Q48" s="16"/>
    </row>
    <row r="49" spans="1:17" x14ac:dyDescent="0.35">
      <c r="B49" s="11"/>
      <c r="C49" s="213"/>
      <c r="D49" s="213"/>
      <c r="E49" s="213"/>
      <c r="F49" s="213"/>
      <c r="G49" s="213"/>
      <c r="H49" s="213"/>
      <c r="I49" s="213"/>
      <c r="J49" s="213"/>
      <c r="K49" s="213"/>
      <c r="L49" s="213"/>
      <c r="M49" s="213"/>
      <c r="N49" s="213"/>
      <c r="O49" s="213"/>
      <c r="P49" s="213"/>
      <c r="Q49" s="16"/>
    </row>
    <row r="50" spans="1:17" x14ac:dyDescent="0.35">
      <c r="B50" s="11"/>
      <c r="C50" s="213"/>
      <c r="D50" s="213"/>
      <c r="E50" s="213"/>
      <c r="F50" s="213"/>
      <c r="G50" s="213"/>
      <c r="H50" s="213"/>
      <c r="I50" s="213"/>
      <c r="J50" s="213"/>
      <c r="K50" s="213"/>
      <c r="L50" s="213"/>
      <c r="M50" s="213"/>
      <c r="N50" s="213"/>
      <c r="O50" s="213"/>
      <c r="P50" s="213"/>
      <c r="Q50" s="16"/>
    </row>
    <row r="51" spans="1:17" ht="19.5" customHeight="1" x14ac:dyDescent="0.35">
      <c r="B51" s="11"/>
      <c r="C51" s="213"/>
      <c r="D51" s="213"/>
      <c r="E51" s="213"/>
      <c r="F51" s="213"/>
      <c r="G51" s="213"/>
      <c r="H51" s="213"/>
      <c r="I51" s="213"/>
      <c r="J51" s="213"/>
      <c r="K51" s="213"/>
      <c r="L51" s="213"/>
      <c r="M51" s="213"/>
      <c r="N51" s="213"/>
      <c r="O51" s="213"/>
      <c r="P51" s="213"/>
      <c r="Q51" s="12"/>
    </row>
    <row r="52" spans="1:17" x14ac:dyDescent="0.35">
      <c r="B52" s="11"/>
      <c r="C52" s="21" t="s">
        <v>86</v>
      </c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</row>
    <row r="53" spans="1:17" x14ac:dyDescent="0.35"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</row>
    <row r="55" spans="1:17" x14ac:dyDescent="0.35">
      <c r="A55" s="13"/>
    </row>
  </sheetData>
  <mergeCells count="49">
    <mergeCell ref="C2:R2"/>
    <mergeCell ref="F12:I12"/>
    <mergeCell ref="J12:L12"/>
    <mergeCell ref="M12:P12"/>
    <mergeCell ref="A4:O4"/>
    <mergeCell ref="B11:C11"/>
    <mergeCell ref="F11:I11"/>
    <mergeCell ref="J11:L11"/>
    <mergeCell ref="J10:Q10"/>
    <mergeCell ref="C7:R9"/>
    <mergeCell ref="M11:P11"/>
    <mergeCell ref="F13:I13"/>
    <mergeCell ref="J13:L13"/>
    <mergeCell ref="M13:P13"/>
    <mergeCell ref="F14:I14"/>
    <mergeCell ref="J14:L14"/>
    <mergeCell ref="M14:P14"/>
    <mergeCell ref="F15:I15"/>
    <mergeCell ref="J15:L15"/>
    <mergeCell ref="M15:P15"/>
    <mergeCell ref="F16:I16"/>
    <mergeCell ref="J16:L16"/>
    <mergeCell ref="M16:P16"/>
    <mergeCell ref="F17:I17"/>
    <mergeCell ref="J17:L17"/>
    <mergeCell ref="M17:P17"/>
    <mergeCell ref="F18:I18"/>
    <mergeCell ref="J18:L18"/>
    <mergeCell ref="M18:P18"/>
    <mergeCell ref="F19:I19"/>
    <mergeCell ref="J19:L19"/>
    <mergeCell ref="M19:P19"/>
    <mergeCell ref="F20:I20"/>
    <mergeCell ref="J20:L20"/>
    <mergeCell ref="M20:P20"/>
    <mergeCell ref="F21:I21"/>
    <mergeCell ref="J21:L21"/>
    <mergeCell ref="M21:P21"/>
    <mergeCell ref="F22:I22"/>
    <mergeCell ref="J22:L22"/>
    <mergeCell ref="M22:P22"/>
    <mergeCell ref="C46:P51"/>
    <mergeCell ref="F23:I23"/>
    <mergeCell ref="J23:L23"/>
    <mergeCell ref="M23:P23"/>
    <mergeCell ref="B24:C24"/>
    <mergeCell ref="F24:I24"/>
    <mergeCell ref="J24:L24"/>
    <mergeCell ref="M24:P24"/>
  </mergeCells>
  <conditionalFormatting sqref="Q12:Q23">
    <cfRule type="iconSet" priority="2">
      <iconSet showValue="0">
        <cfvo type="percent" val="0"/>
        <cfvo type="num" val="0.85"/>
        <cfvo type="num" val="1"/>
      </iconSet>
    </cfRule>
  </conditionalFormatting>
  <conditionalFormatting sqref="Q24">
    <cfRule type="iconSet" priority="1">
      <iconSet showValue="0">
        <cfvo type="percent" val="0"/>
        <cfvo type="num" val="0.85"/>
        <cfvo type="num" val="1"/>
      </iconSet>
    </cfRule>
  </conditionalFormatting>
  <printOptions horizontalCentered="1"/>
  <pageMargins left="0.19685039370078741" right="0.19685039370078741" top="0.19685039370078741" bottom="0.19685039370078741" header="0" footer="0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14</vt:i4>
      </vt:variant>
      <vt:variant>
        <vt:lpstr>Intervalos Nomeados</vt:lpstr>
      </vt:variant>
      <vt:variant>
        <vt:i4>11</vt:i4>
      </vt:variant>
    </vt:vector>
  </HeadingPairs>
  <TitlesOfParts>
    <vt:vector size="25" baseType="lpstr">
      <vt:lpstr>Metas 2023</vt:lpstr>
      <vt:lpstr>M1-1ºG</vt:lpstr>
      <vt:lpstr>M1-2ºG</vt:lpstr>
      <vt:lpstr>M1-Geral</vt:lpstr>
      <vt:lpstr>M2-1ºG</vt:lpstr>
      <vt:lpstr>M2-2ºG</vt:lpstr>
      <vt:lpstr>M2-Geral</vt:lpstr>
      <vt:lpstr>Meta 3</vt:lpstr>
      <vt:lpstr>Meta 5-1ºG</vt:lpstr>
      <vt:lpstr>Meta 5-2ºG</vt:lpstr>
      <vt:lpstr>Meta 5-Geral</vt:lpstr>
      <vt:lpstr>M9</vt:lpstr>
      <vt:lpstr>M11</vt:lpstr>
      <vt:lpstr>M12</vt:lpstr>
      <vt:lpstr>'M11'!Area_de_impressao</vt:lpstr>
      <vt:lpstr>'M12'!Area_de_impressao</vt:lpstr>
      <vt:lpstr>'M2-1ºG'!Area_de_impressao</vt:lpstr>
      <vt:lpstr>'M2-2ºG'!Area_de_impressao</vt:lpstr>
      <vt:lpstr>'M2-Geral'!Area_de_impressao</vt:lpstr>
      <vt:lpstr>'M9'!Area_de_impressao</vt:lpstr>
      <vt:lpstr>'Meta 3'!Area_de_impressao</vt:lpstr>
      <vt:lpstr>'Meta 5-1ºG'!Area_de_impressao</vt:lpstr>
      <vt:lpstr>'Meta 5-2ºG'!Area_de_impressao</vt:lpstr>
      <vt:lpstr>'Meta 5-Geral'!Area_de_impressao</vt:lpstr>
      <vt:lpstr>'Metas 2023'!Titulos_de_impressao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BAZILIO TERRA</dc:creator>
  <cp:lastModifiedBy>ADRIANA DOMANOSKI GURNIAK</cp:lastModifiedBy>
  <cp:lastPrinted>2024-10-01T18:30:14Z</cp:lastPrinted>
  <dcterms:created xsi:type="dcterms:W3CDTF">2019-05-17T19:53:26Z</dcterms:created>
  <dcterms:modified xsi:type="dcterms:W3CDTF">2026-03-10T15:58:37Z</dcterms:modified>
</cp:coreProperties>
</file>