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Drives compartilhados\CEGI_SERVIÇO\METAS_OLD\METAS 2022\Relatórios\Site\"/>
    </mc:Choice>
  </mc:AlternateContent>
  <xr:revisionPtr revIDLastSave="0" documentId="13_ncr:1_{0405F7C3-5E56-4700-92B7-61F3D571E94D}" xr6:coauthVersionLast="47" xr6:coauthVersionMax="47" xr10:uidLastSave="{00000000-0000-0000-0000-000000000000}"/>
  <bookViews>
    <workbookView xWindow="28680" yWindow="-120" windowWidth="21840" windowHeight="13020" tabRatio="911" firstSheet="1" activeTab="11" xr2:uid="{00000000-000D-0000-FFFF-FFFF00000000}"/>
  </bookViews>
  <sheets>
    <sheet name="Metas 2022" sheetId="16" r:id="rId1"/>
    <sheet name="M1-1ºG" sheetId="31" r:id="rId2"/>
    <sheet name="M1-2ºG" sheetId="32" r:id="rId3"/>
    <sheet name="M1-Geral" sheetId="33" r:id="rId4"/>
    <sheet name="M2-1ºG" sheetId="10" r:id="rId5"/>
    <sheet name="M2-2ºG" sheetId="11" r:id="rId6"/>
    <sheet name="M2-Geral" sheetId="12" r:id="rId7"/>
    <sheet name="Meta 3" sheetId="9" r:id="rId8"/>
    <sheet name="Meta 5-1ºG" sheetId="8" r:id="rId9"/>
    <sheet name="Meta 5-2ºG" sheetId="25" r:id="rId10"/>
    <sheet name="Meta 5-Geral" sheetId="26" r:id="rId11"/>
    <sheet name="M9" sheetId="37" r:id="rId12"/>
    <sheet name="M10" sheetId="27" r:id="rId13"/>
    <sheet name="M11" sheetId="38" r:id="rId14"/>
    <sheet name="M12" sheetId="35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12">'M10'!$A$1:$R$50</definedName>
    <definedName name="_xlnm.Print_Area" localSheetId="13">'M11'!$A$1:$R$48</definedName>
    <definedName name="_xlnm.Print_Area" localSheetId="14">'M12'!$A$1:$Q$51</definedName>
    <definedName name="_xlnm.Print_Area" localSheetId="4">'M2-1ºG'!$A$1:$Q$53</definedName>
    <definedName name="_xlnm.Print_Area" localSheetId="5">'M2-2ºG'!$A$1:$Q$54</definedName>
    <definedName name="_xlnm.Print_Area" localSheetId="6">'M2-Geral'!$A$1:$Q$55</definedName>
    <definedName name="_xlnm.Print_Area" localSheetId="11">'M9'!$A$1:$R$50</definedName>
    <definedName name="_xlnm.Print_Area" localSheetId="7">'Meta 3'!$A$1:$R$54</definedName>
    <definedName name="_xlnm.Print_Area" localSheetId="8">'Meta 5-1ºG'!$A$1:$R$55</definedName>
    <definedName name="_xlnm.Print_Area" localSheetId="9">'Meta 5-2ºG'!$A$1:$R$55</definedName>
    <definedName name="_xlnm.Print_Area" localSheetId="10">'Meta 5-Geral'!$A$1:$R$55</definedName>
    <definedName name="_xlnm.Print_Titles" localSheetId="0">'Metas 2022'!$1:$7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38" l="1"/>
  <c r="P13" i="38"/>
  <c r="P12" i="38"/>
  <c r="P11" i="38"/>
  <c r="Q16" i="37"/>
  <c r="Q15" i="37"/>
  <c r="Q14" i="37"/>
  <c r="Q13" i="37"/>
  <c r="M24" i="26" l="1"/>
  <c r="M24" i="8"/>
  <c r="M24" i="25"/>
  <c r="J23" i="26" l="1"/>
  <c r="J22" i="26"/>
  <c r="J21" i="26"/>
  <c r="J20" i="26"/>
  <c r="J19" i="26"/>
  <c r="J18" i="26"/>
  <c r="J17" i="26"/>
  <c r="J16" i="26"/>
  <c r="J15" i="26"/>
  <c r="J14" i="26"/>
  <c r="J13" i="26"/>
  <c r="J12" i="26"/>
  <c r="J23" i="25"/>
  <c r="M23" i="25" s="1"/>
  <c r="J22" i="25"/>
  <c r="M22" i="25" s="1"/>
  <c r="J21" i="25"/>
  <c r="M21" i="25" s="1"/>
  <c r="J20" i="25"/>
  <c r="M20" i="25" s="1"/>
  <c r="J19" i="25"/>
  <c r="M19" i="25" s="1"/>
  <c r="J18" i="25"/>
  <c r="M18" i="25" s="1"/>
  <c r="J17" i="25"/>
  <c r="M17" i="25" s="1"/>
  <c r="J16" i="25"/>
  <c r="M16" i="25" s="1"/>
  <c r="J15" i="25"/>
  <c r="M15" i="25" s="1"/>
  <c r="J14" i="25"/>
  <c r="M14" i="25" s="1"/>
  <c r="J13" i="25"/>
  <c r="M13" i="25" s="1"/>
  <c r="J12" i="25"/>
  <c r="M12" i="25" s="1"/>
  <c r="F23" i="25"/>
  <c r="F22" i="25"/>
  <c r="F21" i="25"/>
  <c r="F20" i="25"/>
  <c r="F19" i="25"/>
  <c r="F18" i="25"/>
  <c r="F17" i="25"/>
  <c r="F16" i="25"/>
  <c r="F15" i="25"/>
  <c r="F14" i="25"/>
  <c r="F13" i="25"/>
  <c r="F12" i="25"/>
  <c r="J23" i="8"/>
  <c r="M23" i="8" s="1"/>
  <c r="J22" i="8"/>
  <c r="M22" i="8" s="1"/>
  <c r="J21" i="8"/>
  <c r="M21" i="8" s="1"/>
  <c r="J20" i="8"/>
  <c r="M20" i="8" s="1"/>
  <c r="J19" i="8"/>
  <c r="M19" i="8" s="1"/>
  <c r="J18" i="8"/>
  <c r="M18" i="8" s="1"/>
  <c r="J17" i="8"/>
  <c r="M17" i="8" s="1"/>
  <c r="J16" i="8"/>
  <c r="M16" i="8" s="1"/>
  <c r="J15" i="8"/>
  <c r="M15" i="8" s="1"/>
  <c r="J14" i="8"/>
  <c r="M14" i="8" s="1"/>
  <c r="J13" i="8"/>
  <c r="M13" i="8" s="1"/>
  <c r="J12" i="8"/>
  <c r="M12" i="8" s="1"/>
  <c r="F23" i="8"/>
  <c r="F22" i="8"/>
  <c r="F21" i="8"/>
  <c r="F20" i="8"/>
  <c r="F19" i="8"/>
  <c r="F18" i="8"/>
  <c r="F17" i="8"/>
  <c r="F16" i="8"/>
  <c r="F15" i="8"/>
  <c r="F14" i="8"/>
  <c r="F13" i="8"/>
  <c r="F12" i="8"/>
  <c r="P17" i="35" l="1"/>
  <c r="L17" i="35"/>
  <c r="P16" i="27" l="1"/>
  <c r="Q23" i="9"/>
  <c r="Q24" i="9"/>
  <c r="M23" i="9"/>
  <c r="M24" i="9"/>
  <c r="J23" i="9"/>
  <c r="J24" i="9"/>
  <c r="F23" i="9"/>
  <c r="F24" i="9"/>
  <c r="L22" i="12"/>
  <c r="P22" i="12" s="1"/>
  <c r="L23" i="12"/>
  <c r="P23" i="12" s="1"/>
  <c r="I22" i="12"/>
  <c r="I23" i="12"/>
  <c r="F22" i="12"/>
  <c r="F23" i="12"/>
  <c r="L22" i="11"/>
  <c r="P22" i="11" s="1"/>
  <c r="L23" i="11"/>
  <c r="P23" i="11" s="1"/>
  <c r="I22" i="11"/>
  <c r="I23" i="11"/>
  <c r="F22" i="11"/>
  <c r="F23" i="11"/>
  <c r="L22" i="10"/>
  <c r="P22" i="10" s="1"/>
  <c r="L23" i="10"/>
  <c r="P23" i="10" s="1"/>
  <c r="I22" i="10"/>
  <c r="I23" i="10"/>
  <c r="F22" i="10"/>
  <c r="F23" i="10"/>
  <c r="Q22" i="33"/>
  <c r="Q23" i="33"/>
  <c r="M22" i="33"/>
  <c r="M23" i="33"/>
  <c r="L22" i="33"/>
  <c r="L23" i="33"/>
  <c r="I22" i="33"/>
  <c r="I23" i="33"/>
  <c r="F22" i="33"/>
  <c r="F23" i="33"/>
  <c r="Q22" i="32"/>
  <c r="Q23" i="32"/>
  <c r="M22" i="32"/>
  <c r="M23" i="32"/>
  <c r="L22" i="32"/>
  <c r="L23" i="32"/>
  <c r="I22" i="32"/>
  <c r="I23" i="32"/>
  <c r="F22" i="32"/>
  <c r="F23" i="32"/>
  <c r="Q22" i="31"/>
  <c r="Q23" i="31"/>
  <c r="M22" i="31"/>
  <c r="M23" i="31"/>
  <c r="L22" i="31"/>
  <c r="L23" i="31"/>
  <c r="I22" i="31"/>
  <c r="I23" i="31"/>
  <c r="F22" i="31"/>
  <c r="F23" i="31"/>
  <c r="M22" i="26"/>
  <c r="Q22" i="26" s="1"/>
  <c r="Q22" i="25"/>
  <c r="Q23" i="25"/>
  <c r="Q23" i="8"/>
  <c r="F23" i="26"/>
  <c r="Q22" i="8"/>
  <c r="F22" i="26"/>
  <c r="M23" i="26" l="1"/>
  <c r="Q23" i="26" s="1"/>
  <c r="M21" i="26"/>
  <c r="Q21" i="26" s="1"/>
  <c r="Q21" i="25"/>
  <c r="Q21" i="8" l="1"/>
  <c r="F21" i="26"/>
  <c r="Q22" i="9"/>
  <c r="M22" i="9"/>
  <c r="J22" i="9"/>
  <c r="F22" i="9"/>
  <c r="L21" i="12"/>
  <c r="P21" i="12" s="1"/>
  <c r="I21" i="12"/>
  <c r="F21" i="12"/>
  <c r="L21" i="11"/>
  <c r="P21" i="11" s="1"/>
  <c r="I21" i="11"/>
  <c r="F21" i="11"/>
  <c r="L21" i="10"/>
  <c r="P21" i="10" s="1"/>
  <c r="I21" i="10"/>
  <c r="F21" i="10"/>
  <c r="Q21" i="33"/>
  <c r="M21" i="33"/>
  <c r="L21" i="33"/>
  <c r="I21" i="33"/>
  <c r="F21" i="33"/>
  <c r="Q21" i="32" l="1"/>
  <c r="M21" i="32"/>
  <c r="L21" i="32"/>
  <c r="I21" i="32"/>
  <c r="F21" i="32"/>
  <c r="Q21" i="31"/>
  <c r="M21" i="31"/>
  <c r="L21" i="31"/>
  <c r="I21" i="31"/>
  <c r="F21" i="31"/>
  <c r="M20" i="31" l="1"/>
  <c r="L16" i="35" l="1"/>
  <c r="P16" i="35" s="1"/>
  <c r="P15" i="27" l="1"/>
  <c r="Q21" i="9"/>
  <c r="M21" i="9"/>
  <c r="J21" i="9"/>
  <c r="F21" i="9"/>
  <c r="L20" i="12"/>
  <c r="P20" i="12" s="1"/>
  <c r="I20" i="12"/>
  <c r="F20" i="12"/>
  <c r="L20" i="11"/>
  <c r="P20" i="11" s="1"/>
  <c r="I20" i="11"/>
  <c r="F20" i="11"/>
  <c r="L20" i="10"/>
  <c r="P20" i="10" s="1"/>
  <c r="I20" i="10"/>
  <c r="F20" i="10"/>
  <c r="Q20" i="33" l="1"/>
  <c r="M20" i="33"/>
  <c r="L20" i="33"/>
  <c r="I20" i="33"/>
  <c r="F20" i="33"/>
  <c r="Q20" i="32"/>
  <c r="M20" i="32"/>
  <c r="L20" i="32"/>
  <c r="I20" i="32"/>
  <c r="F20" i="32"/>
  <c r="Q20" i="31"/>
  <c r="L20" i="31"/>
  <c r="I20" i="31"/>
  <c r="F20" i="31"/>
  <c r="M20" i="26"/>
  <c r="Q20" i="26" s="1"/>
  <c r="Q20" i="25"/>
  <c r="Q20" i="8"/>
  <c r="F20" i="26" l="1"/>
  <c r="M19" i="26"/>
  <c r="Q19" i="26" s="1"/>
  <c r="Q19" i="25"/>
  <c r="Q19" i="8"/>
  <c r="Q20" i="9"/>
  <c r="M20" i="9"/>
  <c r="J20" i="9"/>
  <c r="F20" i="9"/>
  <c r="L19" i="12"/>
  <c r="P19" i="12" s="1"/>
  <c r="I19" i="12"/>
  <c r="F19" i="12"/>
  <c r="L19" i="11"/>
  <c r="P19" i="11" s="1"/>
  <c r="I19" i="11"/>
  <c r="F19" i="11"/>
  <c r="L19" i="10"/>
  <c r="P19" i="10" s="1"/>
  <c r="F19" i="26" l="1"/>
  <c r="I19" i="10"/>
  <c r="F19" i="10"/>
  <c r="Q19" i="33"/>
  <c r="M19" i="33"/>
  <c r="L19" i="33"/>
  <c r="I19" i="33"/>
  <c r="F19" i="33"/>
  <c r="Q19" i="32"/>
  <c r="M19" i="32"/>
  <c r="L19" i="32"/>
  <c r="I19" i="32"/>
  <c r="F19" i="32"/>
  <c r="Q19" i="31"/>
  <c r="M19" i="31"/>
  <c r="L19" i="31"/>
  <c r="I19" i="31"/>
  <c r="F19" i="31"/>
  <c r="Q19" i="9" l="1"/>
  <c r="M19" i="9"/>
  <c r="J19" i="9"/>
  <c r="F19" i="9"/>
  <c r="L18" i="12"/>
  <c r="P18" i="12" s="1"/>
  <c r="I18" i="12"/>
  <c r="F18" i="12"/>
  <c r="L18" i="11"/>
  <c r="P18" i="11" s="1"/>
  <c r="I18" i="11"/>
  <c r="F18" i="11"/>
  <c r="L18" i="10"/>
  <c r="P18" i="10" s="1"/>
  <c r="I18" i="10"/>
  <c r="F18" i="10"/>
  <c r="Q18" i="33"/>
  <c r="M18" i="33"/>
  <c r="L18" i="33"/>
  <c r="I18" i="33"/>
  <c r="F18" i="33"/>
  <c r="Q18" i="32"/>
  <c r="M18" i="32"/>
  <c r="L18" i="32"/>
  <c r="I18" i="32"/>
  <c r="F18" i="32"/>
  <c r="Q18" i="31"/>
  <c r="M18" i="31"/>
  <c r="L18" i="31"/>
  <c r="I18" i="31"/>
  <c r="F18" i="31"/>
  <c r="F18" i="26" l="1"/>
  <c r="L15" i="35" l="1"/>
  <c r="P15" i="35" s="1"/>
  <c r="L14" i="35"/>
  <c r="P14" i="35" s="1"/>
  <c r="P14" i="27" l="1"/>
  <c r="P13" i="27"/>
  <c r="Q24" i="26"/>
  <c r="Q24" i="25"/>
  <c r="Q24" i="8"/>
  <c r="M25" i="9"/>
  <c r="Q25" i="9" s="1"/>
  <c r="Q18" i="9"/>
  <c r="M18" i="9"/>
  <c r="J18" i="9"/>
  <c r="F18" i="9"/>
  <c r="Q17" i="9"/>
  <c r="M17" i="9"/>
  <c r="J17" i="9"/>
  <c r="F17" i="9"/>
  <c r="Q16" i="9"/>
  <c r="M16" i="9"/>
  <c r="J16" i="9"/>
  <c r="F16" i="9"/>
  <c r="Q15" i="9"/>
  <c r="M15" i="9"/>
  <c r="J15" i="9"/>
  <c r="F15" i="9"/>
  <c r="Q14" i="9"/>
  <c r="M14" i="9"/>
  <c r="J14" i="9"/>
  <c r="F14" i="9"/>
  <c r="Q13" i="9"/>
  <c r="M13" i="9"/>
  <c r="J13" i="9"/>
  <c r="F13" i="9"/>
  <c r="L24" i="12"/>
  <c r="P24" i="12" s="1"/>
  <c r="L17" i="12"/>
  <c r="P17" i="12" s="1"/>
  <c r="I17" i="12"/>
  <c r="F17" i="12"/>
  <c r="L16" i="12"/>
  <c r="P16" i="12" s="1"/>
  <c r="I16" i="12"/>
  <c r="F16" i="12"/>
  <c r="L15" i="12"/>
  <c r="P15" i="12" s="1"/>
  <c r="I15" i="12"/>
  <c r="F15" i="12"/>
  <c r="L14" i="12"/>
  <c r="P14" i="12" s="1"/>
  <c r="I14" i="12"/>
  <c r="F14" i="12"/>
  <c r="L13" i="12"/>
  <c r="P13" i="12" s="1"/>
  <c r="I13" i="12"/>
  <c r="F13" i="12"/>
  <c r="L12" i="12"/>
  <c r="P12" i="12" s="1"/>
  <c r="I12" i="12"/>
  <c r="F12" i="12"/>
  <c r="L24" i="11"/>
  <c r="P24" i="11" s="1"/>
  <c r="L17" i="11"/>
  <c r="P17" i="11" s="1"/>
  <c r="I17" i="11"/>
  <c r="F17" i="11"/>
  <c r="L16" i="11"/>
  <c r="P16" i="11" s="1"/>
  <c r="I16" i="11"/>
  <c r="F16" i="11"/>
  <c r="L15" i="11"/>
  <c r="P15" i="11" s="1"/>
  <c r="I15" i="11"/>
  <c r="F15" i="11"/>
  <c r="L14" i="11"/>
  <c r="P14" i="11" s="1"/>
  <c r="I14" i="11"/>
  <c r="F14" i="11"/>
  <c r="L13" i="11"/>
  <c r="P13" i="11" s="1"/>
  <c r="I13" i="11"/>
  <c r="F13" i="11"/>
  <c r="L12" i="11"/>
  <c r="P12" i="11" s="1"/>
  <c r="I12" i="11"/>
  <c r="F12" i="11"/>
  <c r="L24" i="10"/>
  <c r="P24" i="10" s="1"/>
  <c r="L17" i="10"/>
  <c r="P17" i="10" s="1"/>
  <c r="I17" i="10"/>
  <c r="F17" i="10"/>
  <c r="L16" i="10"/>
  <c r="P16" i="10" s="1"/>
  <c r="I16" i="10"/>
  <c r="F16" i="10"/>
  <c r="L15" i="10"/>
  <c r="P15" i="10" s="1"/>
  <c r="I15" i="10"/>
  <c r="F15" i="10"/>
  <c r="L14" i="10"/>
  <c r="P14" i="10" s="1"/>
  <c r="I14" i="10"/>
  <c r="F14" i="10"/>
  <c r="L13" i="10"/>
  <c r="P13" i="10" s="1"/>
  <c r="I13" i="10"/>
  <c r="F13" i="10"/>
  <c r="L12" i="10"/>
  <c r="P12" i="10" s="1"/>
  <c r="I12" i="10"/>
  <c r="F12" i="10"/>
  <c r="M24" i="33"/>
  <c r="Q24" i="33" s="1"/>
  <c r="Q17" i="33"/>
  <c r="M17" i="33"/>
  <c r="L17" i="33"/>
  <c r="I17" i="33"/>
  <c r="F17" i="33"/>
  <c r="Q16" i="33"/>
  <c r="M16" i="33"/>
  <c r="L16" i="33"/>
  <c r="I16" i="33"/>
  <c r="F16" i="33"/>
  <c r="Q15" i="33"/>
  <c r="M15" i="33"/>
  <c r="L15" i="33"/>
  <c r="I15" i="33"/>
  <c r="F15" i="33"/>
  <c r="Q14" i="33"/>
  <c r="M14" i="33"/>
  <c r="L14" i="33"/>
  <c r="I14" i="33"/>
  <c r="F14" i="33"/>
  <c r="Q13" i="33"/>
  <c r="M13" i="33"/>
  <c r="L13" i="33"/>
  <c r="I13" i="33"/>
  <c r="F13" i="33"/>
  <c r="Q12" i="33"/>
  <c r="M12" i="33"/>
  <c r="L12" i="33"/>
  <c r="I12" i="33"/>
  <c r="F12" i="33"/>
  <c r="M24" i="32"/>
  <c r="Q24" i="32" s="1"/>
  <c r="Q17" i="32"/>
  <c r="M17" i="32"/>
  <c r="L17" i="32"/>
  <c r="I17" i="32"/>
  <c r="F17" i="32"/>
  <c r="Q16" i="32"/>
  <c r="M16" i="32"/>
  <c r="L16" i="32"/>
  <c r="I16" i="32"/>
  <c r="F16" i="32"/>
  <c r="Q15" i="32"/>
  <c r="M15" i="32"/>
  <c r="L15" i="32"/>
  <c r="I15" i="32"/>
  <c r="F15" i="32"/>
  <c r="Q14" i="32"/>
  <c r="M14" i="32"/>
  <c r="L14" i="32"/>
  <c r="I14" i="32"/>
  <c r="F14" i="32"/>
  <c r="Q13" i="32"/>
  <c r="M13" i="32"/>
  <c r="L13" i="32"/>
  <c r="I13" i="32"/>
  <c r="F13" i="32"/>
  <c r="Q12" i="32"/>
  <c r="M12" i="32"/>
  <c r="L12" i="32"/>
  <c r="I12" i="32"/>
  <c r="F12" i="32"/>
  <c r="M24" i="31"/>
  <c r="Q24" i="31" s="1"/>
  <c r="Q17" i="31"/>
  <c r="M17" i="31"/>
  <c r="L17" i="31"/>
  <c r="I17" i="31"/>
  <c r="F17" i="31"/>
  <c r="Q16" i="31"/>
  <c r="M16" i="31"/>
  <c r="L16" i="31"/>
  <c r="I16" i="31"/>
  <c r="F16" i="31"/>
  <c r="Q15" i="31"/>
  <c r="M15" i="31"/>
  <c r="L15" i="31"/>
  <c r="I15" i="31"/>
  <c r="F15" i="31"/>
  <c r="Q14" i="31"/>
  <c r="M14" i="31"/>
  <c r="L14" i="31"/>
  <c r="I14" i="31"/>
  <c r="F14" i="31"/>
  <c r="Q13" i="31"/>
  <c r="M13" i="31"/>
  <c r="L13" i="31"/>
  <c r="I13" i="31"/>
  <c r="F13" i="31"/>
  <c r="Q12" i="31"/>
  <c r="M12" i="31"/>
  <c r="L12" i="31"/>
  <c r="I12" i="31"/>
  <c r="F12" i="31"/>
  <c r="K18" i="16"/>
  <c r="H18" i="16"/>
  <c r="F18" i="16"/>
  <c r="K17" i="16"/>
  <c r="H17" i="16"/>
  <c r="F17" i="16"/>
  <c r="K15" i="16"/>
  <c r="F15" i="16"/>
  <c r="F8" i="16" l="1"/>
  <c r="F9" i="16" s="1"/>
  <c r="J25" i="9"/>
  <c r="F25" i="9"/>
  <c r="I24" i="10"/>
  <c r="K11" i="16"/>
  <c r="K12" i="16" s="1"/>
  <c r="F14" i="26"/>
  <c r="F24" i="8"/>
  <c r="F14" i="16"/>
  <c r="I24" i="12"/>
  <c r="F16" i="26"/>
  <c r="F11" i="16"/>
  <c r="F12" i="16" s="1"/>
  <c r="K14" i="16"/>
  <c r="H11" i="16"/>
  <c r="H12" i="16" s="1"/>
  <c r="F15" i="26"/>
  <c r="H8" i="16"/>
  <c r="H9" i="16" s="1"/>
  <c r="I24" i="31"/>
  <c r="I24" i="33"/>
  <c r="F24" i="25"/>
  <c r="K8" i="16"/>
  <c r="K9" i="16" s="1"/>
  <c r="F24" i="31"/>
  <c r="F24" i="32"/>
  <c r="F24" i="33"/>
  <c r="F13" i="26"/>
  <c r="F17" i="26"/>
  <c r="I24" i="32"/>
  <c r="I24" i="11"/>
  <c r="F12" i="26"/>
  <c r="F24" i="26" l="1"/>
  <c r="Q13" i="25" l="1"/>
  <c r="Q12" i="25"/>
  <c r="Q12" i="8"/>
  <c r="Q15" i="8" l="1"/>
  <c r="Q14" i="8"/>
  <c r="Q13" i="8"/>
  <c r="Q14" i="25" l="1"/>
  <c r="Q15" i="25"/>
  <c r="M16" i="26"/>
  <c r="Q16" i="26" s="1"/>
  <c r="Q16" i="25"/>
  <c r="Q17" i="25"/>
  <c r="Q16" i="8"/>
  <c r="Q18" i="25"/>
  <c r="M15" i="26"/>
  <c r="Q15" i="26" s="1"/>
  <c r="M14" i="26"/>
  <c r="Q14" i="26" s="1"/>
  <c r="Q17" i="8" l="1"/>
  <c r="M17" i="26"/>
  <c r="Q17" i="26" s="1"/>
  <c r="Q18" i="8" l="1"/>
  <c r="M18" i="26"/>
  <c r="Q18" i="26" s="1"/>
  <c r="M13" i="26"/>
  <c r="Q13" i="26" s="1"/>
  <c r="M12" i="26"/>
  <c r="Q12" i="26" s="1"/>
</calcChain>
</file>

<file path=xl/sharedStrings.xml><?xml version="1.0" encoding="utf-8"?>
<sst xmlns="http://schemas.openxmlformats.org/spreadsheetml/2006/main" count="476" uniqueCount="145">
  <si>
    <t>meta atingida: 100% ou mais</t>
  </si>
  <si>
    <t>Total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</si>
  <si>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</si>
  <si>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</si>
  <si>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</si>
  <si>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</si>
  <si>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</si>
  <si>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</si>
  <si>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</si>
  <si>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</si>
  <si>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</si>
  <si>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</si>
  <si>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</si>
  <si>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</si>
  <si>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Mês</t>
  </si>
  <si>
    <t>Tribunal Regional do Trabalho da 2ª Região</t>
  </si>
  <si>
    <t>1º Grau</t>
  </si>
  <si>
    <t>Processos 
Distribuídos</t>
  </si>
  <si>
    <t>Processos Julgados</t>
  </si>
  <si>
    <t>2º Grau</t>
  </si>
  <si>
    <t>Total Tribunal</t>
  </si>
  <si>
    <r>
      <t>Cumprimento da meta acumulado</t>
    </r>
    <r>
      <rPr>
        <b/>
        <vertAlign val="superscript"/>
        <sz val="10"/>
        <color theme="0"/>
        <rFont val="Calibri"/>
        <family val="2"/>
        <scheme val="minor"/>
      </rPr>
      <t xml:space="preserve"> 2</t>
    </r>
  </si>
  <si>
    <t xml:space="preserve"> -</t>
  </si>
  <si>
    <t>1. Inclui processos que saíram de situação de suspensão e excluí os que entraram em suspensão.</t>
  </si>
  <si>
    <t>Meta 3 - Estimular a conciliação</t>
  </si>
  <si>
    <t>Conciliações</t>
  </si>
  <si>
    <t>Processos Solucionados</t>
  </si>
  <si>
    <t>Meta 2 - Julgar processos mais antigos</t>
  </si>
  <si>
    <r>
      <t xml:space="preserve">Saldo Pendente de Julgamento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</si>
  <si>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Meta 1 - Julgar mais processos que os distribuídos</t>
  </si>
  <si>
    <r>
      <t xml:space="preserve">Cumprimento da meta acumulado </t>
    </r>
    <r>
      <rPr>
        <b/>
        <vertAlign val="superscript"/>
        <sz val="10"/>
        <color theme="0"/>
        <rFont val="Calibri"/>
        <family val="2"/>
        <scheme val="minor"/>
      </rPr>
      <t>1,2</t>
    </r>
  </si>
  <si>
    <t>Meta</t>
  </si>
  <si>
    <t>CUMPRIMENTO DA META</t>
  </si>
  <si>
    <t xml:space="preserve"> = &gt; 100%</t>
  </si>
  <si>
    <t>Índice de Processos Julgados ─ IPJ</t>
  </si>
  <si>
    <t>─</t>
  </si>
  <si>
    <t>Julgar quantidade maior de processos de conhecimento do que os distribuídos no ano corrente</t>
  </si>
  <si>
    <t>Índice de Processos Antigos ─ IPA</t>
  </si>
  <si>
    <t>Índice de Conciliação ─ ICONc</t>
  </si>
  <si>
    <t/>
  </si>
  <si>
    <t>Percentual de execução da ação planejada</t>
  </si>
  <si>
    <t xml:space="preserve"> = 100%</t>
  </si>
  <si>
    <t xml:space="preserve"> </t>
  </si>
  <si>
    <t>Apuração apenas para o 1º Grau</t>
  </si>
  <si>
    <t>2019 2016 2015 2014</t>
  </si>
  <si>
    <t>2. O percentual de cumprimento da meta leva em conta também o saldo pendente de julgamento em 31/12/2019.</t>
  </si>
  <si>
    <t xml:space="preserve"> = &gt; 93%</t>
  </si>
  <si>
    <t>Meta 5 - Reduzir a Taxa de Congestionamento</t>
  </si>
  <si>
    <t>Processos baixados no mês</t>
  </si>
  <si>
    <t>-</t>
  </si>
  <si>
    <t>2. Parâmetros dos sinalizadores:</t>
  </si>
  <si>
    <t>entre 85% e 99,9%</t>
  </si>
  <si>
    <t>menor que 85%</t>
  </si>
  <si>
    <t>3. Parâmetros dos sinalizadores:</t>
  </si>
  <si>
    <t xml:space="preserve">  </t>
  </si>
  <si>
    <t>Cláusula de barreira: 40%.</t>
  </si>
  <si>
    <t>1. Parâmetros dos sinalizadores:</t>
  </si>
  <si>
    <t>1. Na aferição, excluem-se os processos que tiveram cancelamento da distribuição e os remetidos para outro tribunal ou jurisdição.</t>
  </si>
  <si>
    <t>2. O cálculo da meta considera os processos que entraram e saíram da meta por suspensão.</t>
  </si>
  <si>
    <t xml:space="preserve">   entre 85% e 99,9%</t>
  </si>
  <si>
    <t xml:space="preserve">      entre 85% e 99,9%</t>
  </si>
  <si>
    <t>Cumprimento da meta acumulado (%)</t>
  </si>
  <si>
    <r>
      <t xml:space="preserve">Taxa de Congest. Líquida (acumulada)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</si>
  <si>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1. Excluem-se execuções fiscais e os processos suspensos, sobrestados ou em arquivo provisório.</t>
  </si>
  <si>
    <r>
      <rPr>
        <b/>
        <sz val="11"/>
        <rFont val="Calibri"/>
        <family val="2"/>
        <scheme val="minor"/>
      </rPr>
      <t>Meta 1 - Julgar mais processos que os distribuídos</t>
    </r>
    <r>
      <rPr>
        <b/>
        <sz val="10"/>
        <rFont val="Calibri"/>
        <family val="2"/>
        <scheme val="minor"/>
      </rPr>
      <t xml:space="preserve">
</t>
    </r>
    <r>
      <rPr>
        <b/>
        <i/>
        <sz val="10"/>
        <rFont val="Calibri"/>
        <family val="2"/>
        <scheme val="minor"/>
      </rPr>
      <t>Julgar quantidade maior de processos de conhecimento do que os distribuídos no ano corrente.</t>
    </r>
  </si>
  <si>
    <t xml:space="preserve">  meta atingida: 100% ou mais</t>
  </si>
  <si>
    <t xml:space="preserve">   menor que 85%</t>
  </si>
  <si>
    <t>1. Meta de apuração trimestral</t>
  </si>
  <si>
    <t xml:space="preserve"> menor que 85%</t>
  </si>
  <si>
    <t xml:space="preserve">      menor que 85%</t>
  </si>
  <si>
    <t xml:space="preserve"> meta atingida: 100% ou mais</t>
  </si>
  <si>
    <t>Cumprimento da meta no mês</t>
  </si>
  <si>
    <t>RELATÓRIO DE CUMPRIMENTO DE METAS ─ 2022</t>
  </si>
  <si>
    <r>
      <t xml:space="preserve">Meta 2 - Julgar processos mais antigos
</t>
    </r>
    <r>
      <rPr>
        <b/>
        <i/>
        <sz val="10"/>
        <rFont val="Calibri"/>
        <family val="2"/>
        <scheme val="minor"/>
      </rPr>
      <t>Identificar e julgar, até 31/12/2022, pelo menos 93% dos processos distribuídos até 31/12/2020, nos 1º e 2º Graus.</t>
    </r>
  </si>
  <si>
    <r>
      <t xml:space="preserve">Meta 3 - Estimular a conciliação
</t>
    </r>
    <r>
      <rPr>
        <b/>
        <i/>
        <sz val="10"/>
        <rFont val="Calibri"/>
        <family val="2"/>
        <scheme val="minor"/>
      </rPr>
      <t>Aumentar o índice de conciliação em relação à média do biênio 2019/2020, em 1 ponto percentual. Cláusula de barreira: 40%.</t>
    </r>
  </si>
  <si>
    <r>
      <t xml:space="preserve">Meta 5 - Reduzir a Taxa de Congestionamento
</t>
    </r>
    <r>
      <rPr>
        <b/>
        <i/>
        <sz val="10"/>
        <rFont val="Calibri"/>
        <family val="2"/>
        <scheme val="minor"/>
      </rPr>
      <t>Reduzir em 1 ponto percentual a taxa de congestionamento líquida, exceto execuções fiscais, em relação a 2020. Cláusula de barreira na fase de conhecimento: 40% e Cláusula de barreira na fase de execução: 65%.</t>
    </r>
  </si>
  <si>
    <t>Identificar e julgar, até 31/12/2022, pelo menos 93% dos processos distribuídos até 31/12/2020, nos 1º e 2º Graus</t>
  </si>
  <si>
    <t>Aumentar o índice de conciliação em relação à média do biênio 2019/2020, em 1 ponto percentual.</t>
  </si>
  <si>
    <r>
      <t xml:space="preserve">Meta 9 - Estimular a Inovação no Poder Judiciário
</t>
    </r>
    <r>
      <rPr>
        <b/>
        <i/>
        <sz val="10"/>
        <rFont val="Calibri"/>
        <family val="2"/>
        <scheme val="minor"/>
      </rPr>
      <t>Realizar ações que visem à difusão da cultura da inovação em suas diversas dimensões e nas interações com os Objetivos de Desenvolvimento Sustentável da Agenda 2030 da ONU, no âmbito do Poder Judiciário.</t>
    </r>
  </si>
  <si>
    <r>
      <t xml:space="preserve">Meta 11 - Promover os Direitos da Criança e do
Adolescente
</t>
    </r>
    <r>
      <rPr>
        <b/>
        <i/>
        <sz val="10"/>
        <rFont val="Calibri"/>
        <family val="2"/>
        <scheme val="minor"/>
      </rPr>
      <t>Promover pelo menos uma ação visando o combate ao trabalho infantil.</t>
    </r>
  </si>
  <si>
    <t>Meta 9 - Estimular a Inovação no Poder Judiciário</t>
  </si>
  <si>
    <t>Realizar ações que visem à difusão da cultura da inovação em suas diversas dimensões e nas interações com os Objetivos de Desenvolvimento Sustentável da Agenda 2030 da ONU, no âmbito do Poder Judiciário.</t>
  </si>
  <si>
    <t>Meta 10  – Promover a Transformação Digital – Justiça 4.0</t>
  </si>
  <si>
    <t>O tribunal implementou o sistema Codex?</t>
  </si>
  <si>
    <t>Meta 11 - Promover os Direitos da Criança e do Adolescente</t>
  </si>
  <si>
    <t>Promover pelo menos uma ação visando o combate ao trabalho infantil.</t>
  </si>
  <si>
    <t>Distribuídos até 31/12/2020 e Julgados no mês</t>
  </si>
  <si>
    <t>Percentual de unidades judiciárias com o “Juízo 100% Digital” implementado</t>
  </si>
  <si>
    <t>Percentual de unidades judiciárias com o “Balcão Virtual” implementado</t>
  </si>
  <si>
    <t>Não</t>
  </si>
  <si>
    <t>Cumprimento da meta 
acumulado (%)</t>
  </si>
  <si>
    <t>Implementar, durante o ano de 2022, as ações do Programa Justiça 4.0 nas unidades jurisdicionais do tribunal.                                                                                                                                                                              Ações: Juízo 100% Digital, Balcão Virtual e Codex.</t>
  </si>
  <si>
    <t xml:space="preserve">    menor que 85%</t>
  </si>
  <si>
    <t>Tribunal realizou ação voltada aos ODS?</t>
  </si>
  <si>
    <t>Tribunal elaborou plano de ação inovadora e enviou ao CNJ?</t>
  </si>
  <si>
    <t>Tribunal instituiu laboratório de inovação ou similar?</t>
  </si>
  <si>
    <t>Sim</t>
  </si>
  <si>
    <r>
      <t xml:space="preserve">Cumprimento da meta acumulado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</si>
  <si>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Meta 12  - Promover a saúde de magistrados e servidores (Meta específica da Justiça do Trabalho em 2022)</t>
  </si>
  <si>
    <t>O tribunal definiu o plano de ação e está executando?</t>
  </si>
  <si>
    <t>O tribunal monitora e documenta a execução do plano de ação?</t>
  </si>
  <si>
    <t>O tribunal divulga os resultados da execução da ação?</t>
  </si>
  <si>
    <t>Tribunal realizou pelo menos 3 ações?</t>
  </si>
  <si>
    <t xml:space="preserve">    entre 85% e 99,9%</t>
  </si>
  <si>
    <t>Servidores: 100%</t>
  </si>
  <si>
    <t>Magistrados: 0,00%</t>
  </si>
  <si>
    <t>Percentual de magistrados e servidores que realizaram exame periódico de saúde</t>
  </si>
  <si>
    <t>TRT-2</t>
  </si>
  <si>
    <r>
      <t xml:space="preserve">Meta 12  - Promover a saúde de magistrados e servidores (Meta específica da Justiça do Trabalho em 2022)
</t>
    </r>
    <r>
      <rPr>
        <b/>
        <i/>
        <sz val="10"/>
        <rFont val="Calibri"/>
        <family val="2"/>
        <scheme val="minor"/>
      </rPr>
      <t>Realizar exames periódicos de saúde em 15% dos magistrados e 15% dos servidores e promover pelo menos 3 ações com vistas a reduzir a incidência de casos de uma das cinco doenças mais frequentes constatadas nos exames periódicos de saúde ou de uma das cinco maiores causas de absenteísmos do ano anterior.</t>
    </r>
  </si>
  <si>
    <t>Taxa de Congestionamento Líquida - TCLNFISC</t>
  </si>
  <si>
    <t>Parâmetros dos sinalizadores:</t>
  </si>
  <si>
    <t xml:space="preserve"> = &gt; 52,84%</t>
  </si>
  <si>
    <t>A meta estará cumprida se, até o final do ano, o tribunal elaborar plano de ação visando o combate ao trabalho infantil, executá-lo, monitorar a execução do plano e divulgar os resultados da execução da ação (correspondendo a 25% de cumprimento da meta cada item finalizado).
Ao final do 1º semestre o TRT-2 cumpriu a meta.</t>
  </si>
  <si>
    <r>
      <t xml:space="preserve">Meta 10 - Promover a Transformação Digital - Justiça 4.0
</t>
    </r>
    <r>
      <rPr>
        <b/>
        <i/>
        <sz val="10"/>
        <rFont val="Calibri"/>
        <family val="2"/>
        <scheme val="minor"/>
      </rPr>
      <t>Implementar, durante o ano de 2022, as ações do Programa Justiça 4.0 nas unidades jurisdicionais do tribunal.
Ações: Juízo 100% Digital, Balcão Virtual e Codex.</t>
    </r>
  </si>
  <si>
    <t xml:space="preserve">   Tribunal Regional do Trabalho da 2ª Região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</si>
  <si>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</si>
  <si>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Referência: Dezembro / 2022</t>
  </si>
  <si>
    <t>Reduzir em 1 ponto percentual a taxa de congestionamento líquida, exceto execuções fiscais, em relação a 2020. Cláusula de barreira na fase de conhecimento: 40% e Cláusula de barreira na fase de execução: 65%.</t>
  </si>
  <si>
    <t>A taxa de congestionamento líquida é calculada retirando do acervo os processos suspensos, sobrestados ou em arquivo provisório e não considera as execuções fiscais. 
Trata-se de uma meta com evolução gradual ao longo dos meses, tendo sido cumprida no 1º grau a partir de setembro de 2022.</t>
  </si>
  <si>
    <t>Magistrados: 1,4%</t>
  </si>
  <si>
    <t>Servidores: 43,7%</t>
  </si>
  <si>
    <t>Com a manutenção no julgamento de processos antigos ao longo do ano, a meta foi cumprida a partir de setembro na 1ª instância.</t>
  </si>
  <si>
    <t>Considerando a quantidade de processos antigos julgados no 1º e 2º graus, o TRT-2 cumpriu a meta já em agosto e mesmo diminuindo o ritmo de julgamentos, ao final de 2022,  sustentou o cumprimento da meta.</t>
  </si>
  <si>
    <t>Quanto maior o índice de congestionamento, mais difícil será para o tribunal lidar com seu estoque de processos. 
Trata-se de uma meta com evolução gradual ao longo dos meses, tendo sido cumprida a partir de setembro/2022, considerando a 1ª e 2ª instâncias.</t>
  </si>
  <si>
    <t>O Laboratório de Inovação do TRT-2 está instituído desde junho/2021.
Ao fim de 2022, o plano de ação inovadora foi elaborado e enviado ao CNJ e foram realizadas ações voltadas aos Objetivos de Desenvolvimento Sustentável - ODS, da Agenda 2030, assim como ações inovadoras.</t>
  </si>
  <si>
    <t>Todas as unidades judiciárias do TRT-2 já implementaram o "Juízo 100% Digital" e o "Balcão Virtual" e o sistema Codex já está em produção.</t>
  </si>
  <si>
    <t>Percentual (acumulado) de magistrados(as) que realizaram exame periódico de saúde</t>
  </si>
  <si>
    <t>Percentual (acumulado) de servidores(as) que realizaram exame periódico de saúde</t>
  </si>
  <si>
    <t>Realizar exames periódicos de saúde em 15% de magistrados(as) e 15% de servidores(as) e promover pelo menos 3 ações com vistas a reduzir a incidência de casos de uma das cinco doenças mais frequentes constatadas nos exames periódicos de saúde ou de uma das cinco maiores causas de absenteísmos do ano anterior.</t>
  </si>
  <si>
    <t>A meta tem por objetivo promover a saúde de magistrados(as) e servidores(as).
Ao final de 2022 o TRT-2 realizou mais de 3 ações para redução de doenças mais frequentes ou que contribuem para o absenteísmo e 43,7% de servidores(as) realizaram exame médico. Porém, o percentual de magistrados(as) que realizaram exame ficou bem abaixo dos 15%, comprometendo o alcance da meta.</t>
  </si>
  <si>
    <t>Com a manutenção da quantidade de processos julgados ao longo dos meses, o 1º grau fecha o ano com 104,98% de cumprimento da meta.</t>
  </si>
  <si>
    <t>Em apenas um mês do ano de 2022 a quantidade de processos julgados foi superior à de distribuídos, sendo insuficiente para o cumprimento da meta no 2º grau.</t>
  </si>
  <si>
    <t>Com um baixo saldo de processos antigos no início do ano de 2022, aliado a uma grande quantidade de processos julgados em 2021, o 2º grau cumpriu a meta já em janeiro/2022.</t>
  </si>
  <si>
    <t>O percentual a ser considerado para o cumprimento da Meta 3 de 2022 é de 52,84% de conciliações (ou mais) na fase de conhecimento (índice de conciliação).
Ao final do ano esse índice não foi alcançado (IC em 2022: 49,19%), porém a meta foi cumprida devido à cláusula de barreira de 40%.</t>
  </si>
  <si>
    <t>O TRT 2 fecha o ano de 2022 com 99,24% de cumprimento da Meta 1, considerando o 1º e 2º graus de jurisdição. Apenas em 8 meses os processos julgados superaram a quantidade de processos distribuídos, sendo que a meta é de julgamento de quantidade maior de processos do que os distribuídos.</t>
  </si>
  <si>
    <t>A taxa de congestionamento mede o percentual de processos que ficaram parados sem solução, em relação ao total tramitado no período de um ano. Trata-se de uma meta com evolução gradual ao longo dos meses. No 2º grau, porém, não se alcançou a meta (38,56%), que era reduzir 1 ponto percentual em relação a 2020 (39,56%)</t>
  </si>
  <si>
    <r>
      <t xml:space="preserve">&lt;= 51,01%    </t>
    </r>
    <r>
      <rPr>
        <b/>
        <i/>
        <sz val="10"/>
        <color theme="0" tint="-0.499984740745262"/>
        <rFont val="Calibri"/>
        <family val="2"/>
        <scheme val="minor"/>
      </rPr>
      <t>(1º Grau:    &lt;=54,02%        2º Grau: &lt;=38,56%)</t>
    </r>
  </si>
  <si>
    <t>LIODS-TRT2</t>
  </si>
  <si>
    <t>Plano de ação inovadora</t>
  </si>
  <si>
    <t>% execução</t>
  </si>
  <si>
    <t>Ação ODS</t>
  </si>
  <si>
    <t>Meta - cumprimento acumulado</t>
  </si>
  <si>
    <t>Plano de ação</t>
  </si>
  <si>
    <t>Monitoramento e documentação do plano de ação</t>
  </si>
  <si>
    <t>Divulgação dos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</si>
</sst>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5"/>
      <color theme="0" tint="-0.34998626667073579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5.5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10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5">
    <xf numFmtId="0" fontId="0" fillId="0" borderId="0">
      <alignment vertical="center"/>
    </xf>
    <xf numFmtId="0" fontId="13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9" fillId="0" borderId="0"/>
    <xf numFmtId="0" fontId="8" fillId="0" borderId="0"/>
    <xf numFmtId="0" fontId="28" fillId="0" borderId="0">
      <alignment vertical="center"/>
    </xf>
    <xf numFmtId="0" fontId="7" fillId="0" borderId="0"/>
    <xf numFmtId="0" fontId="7" fillId="0" borderId="0"/>
    <xf numFmtId="9" fontId="28" fillId="0" borderId="0" applyFont="0" applyFill="0" applyBorder="0" applyAlignment="0" applyProtection="0"/>
    <xf numFmtId="0" fontId="6" fillId="0" borderId="0"/>
    <xf numFmtId="0" fontId="6" fillId="3" borderId="0" applyNumberFormat="0" applyBorder="0" applyAlignment="0" applyProtection="0"/>
    <xf numFmtId="0" fontId="4" fillId="0" borderId="0"/>
    <xf numFmtId="0" fontId="4" fillId="3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3" fillId="3" borderId="0" applyNumberFormat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0" fontId="1" fillId="3" borderId="0" applyNumberFormat="0" applyBorder="0" applyAlignment="0" applyProtection="0"/>
  </cellStyleXfs>
  <cellXfs count="273">
    <xf numFmtId="0" fontId="0" fillId="0" borderId="0" xfId="0">
      <alignment vertical="center"/>
    </xf>
    <xf numFmtId="0" fontId="0" fillId="0" borderId="0" xfId="0" applyAlignment="1"/>
    <xf numFmtId="0" fontId="16" fillId="4" borderId="0" xfId="1" applyFont="1" applyFill="1" applyAlignment="1">
      <alignment horizontal="center" vertical="center"/>
    </xf>
    <xf numFmtId="0" fontId="18" fillId="0" borderId="0" xfId="2" applyFont="1" applyFill="1"/>
    <xf numFmtId="0" fontId="21" fillId="0" borderId="0" xfId="4" applyFont="1" applyAlignment="1">
      <alignment vertical="center"/>
    </xf>
    <xf numFmtId="0" fontId="9" fillId="0" borderId="0" xfId="5"/>
    <xf numFmtId="0" fontId="23" fillId="0" borderId="0" xfId="5" applyFont="1" applyAlignment="1">
      <alignment vertical="top"/>
    </xf>
    <xf numFmtId="0" fontId="18" fillId="0" borderId="0" xfId="5" applyFont="1"/>
    <xf numFmtId="10" fontId="17" fillId="0" borderId="0" xfId="5" applyNumberFormat="1" applyFont="1"/>
    <xf numFmtId="0" fontId="15" fillId="0" borderId="0" xfId="5" applyFont="1"/>
    <xf numFmtId="0" fontId="9" fillId="0" borderId="0" xfId="5" applyAlignment="1">
      <alignment vertical="center" wrapText="1"/>
    </xf>
    <xf numFmtId="0" fontId="18" fillId="0" borderId="0" xfId="5" applyFont="1" applyAlignment="1">
      <alignment vertical="top"/>
    </xf>
    <xf numFmtId="0" fontId="18" fillId="0" borderId="0" xfId="5" applyFont="1" applyAlignment="1">
      <alignment vertical="center"/>
    </xf>
    <xf numFmtId="0" fontId="14" fillId="0" borderId="0" xfId="5" applyFont="1" applyAlignment="1">
      <alignment horizontal="left" indent="1"/>
    </xf>
    <xf numFmtId="0" fontId="20" fillId="0" borderId="0" xfId="4" applyFont="1" applyAlignment="1">
      <alignment vertical="center"/>
    </xf>
    <xf numFmtId="0" fontId="12" fillId="0" borderId="0" xfId="5" applyFont="1"/>
    <xf numFmtId="0" fontId="9" fillId="0" borderId="0" xfId="5" applyAlignment="1">
      <alignment vertical="center"/>
    </xf>
    <xf numFmtId="0" fontId="24" fillId="0" borderId="0" xfId="4" applyFont="1" applyAlignment="1">
      <alignment vertical="center"/>
    </xf>
    <xf numFmtId="0" fontId="26" fillId="4" borderId="0" xfId="1" applyFont="1" applyFill="1" applyAlignment="1">
      <alignment horizontal="center"/>
    </xf>
    <xf numFmtId="0" fontId="27" fillId="0" borderId="0" xfId="5" applyFont="1"/>
    <xf numFmtId="0" fontId="18" fillId="0" borderId="0" xfId="5" applyFont="1" applyAlignment="1">
      <alignment vertical="center" wrapText="1"/>
    </xf>
    <xf numFmtId="10" fontId="9" fillId="0" borderId="0" xfId="5" applyNumberFormat="1" applyAlignment="1">
      <alignment vertical="top"/>
    </xf>
    <xf numFmtId="0" fontId="20" fillId="0" borderId="0" xfId="4" applyFont="1" applyAlignment="1">
      <alignment horizontal="left" vertical="center" indent="2"/>
    </xf>
    <xf numFmtId="0" fontId="8" fillId="0" borderId="0" xfId="6"/>
    <xf numFmtId="0" fontId="23" fillId="0" borderId="0" xfId="6" applyFont="1" applyAlignment="1">
      <alignment vertical="top"/>
    </xf>
    <xf numFmtId="0" fontId="12" fillId="0" borderId="0" xfId="6" applyFont="1"/>
    <xf numFmtId="0" fontId="31" fillId="0" borderId="0" xfId="1" applyFont="1" applyFill="1" applyAlignment="1">
      <alignment horizontal="center" vertical="center" wrapText="1"/>
    </xf>
    <xf numFmtId="0" fontId="31" fillId="4" borderId="0" xfId="1" applyFont="1" applyFill="1" applyAlignment="1">
      <alignment horizontal="center" vertical="center" wrapText="1"/>
    </xf>
    <xf numFmtId="0" fontId="8" fillId="0" borderId="0" xfId="6" applyAlignment="1">
      <alignment vertical="center"/>
    </xf>
    <xf numFmtId="3" fontId="31" fillId="0" borderId="0" xfId="1" applyNumberFormat="1" applyFont="1" applyFill="1" applyAlignment="1">
      <alignment horizontal="center" vertical="center"/>
    </xf>
    <xf numFmtId="10" fontId="31" fillId="0" borderId="0" xfId="1" applyNumberFormat="1" applyFont="1" applyFill="1" applyAlignment="1">
      <alignment horizontal="center" vertical="center"/>
    </xf>
    <xf numFmtId="10" fontId="31" fillId="0" borderId="0" xfId="6" applyNumberFormat="1" applyFont="1" applyAlignment="1">
      <alignment horizontal="center" vertical="center"/>
    </xf>
    <xf numFmtId="10" fontId="17" fillId="0" borderId="0" xfId="6" applyNumberFormat="1" applyFont="1"/>
    <xf numFmtId="10" fontId="33" fillId="0" borderId="0" xfId="1" applyNumberFormat="1" applyFont="1" applyFill="1" applyAlignment="1">
      <alignment horizontal="center" vertical="center"/>
    </xf>
    <xf numFmtId="10" fontId="33" fillId="0" borderId="0" xfId="6" applyNumberFormat="1" applyFont="1" applyAlignment="1">
      <alignment horizontal="center" vertical="center"/>
    </xf>
    <xf numFmtId="0" fontId="15" fillId="5" borderId="0" xfId="6" applyFont="1" applyFill="1"/>
    <xf numFmtId="0" fontId="8" fillId="5" borderId="0" xfId="6" applyFill="1"/>
    <xf numFmtId="0" fontId="20" fillId="5" borderId="0" xfId="4" applyFont="1" applyFill="1" applyAlignment="1">
      <alignment vertical="center"/>
    </xf>
    <xf numFmtId="10" fontId="34" fillId="0" borderId="0" xfId="6" applyNumberFormat="1" applyFont="1" applyAlignment="1">
      <alignment horizontal="center" vertical="center"/>
    </xf>
    <xf numFmtId="9" fontId="31" fillId="0" borderId="0" xfId="1" applyNumberFormat="1" applyFont="1" applyFill="1" applyAlignment="1">
      <alignment horizontal="center" vertical="center"/>
    </xf>
    <xf numFmtId="0" fontId="18" fillId="0" borderId="0" xfId="6" applyFont="1" applyAlignment="1">
      <alignment vertical="top"/>
    </xf>
    <xf numFmtId="0" fontId="14" fillId="0" borderId="0" xfId="6" applyFont="1" applyAlignment="1">
      <alignment horizontal="left" indent="1"/>
    </xf>
    <xf numFmtId="0" fontId="35" fillId="0" borderId="0" xfId="4" applyFont="1" applyAlignment="1">
      <alignment vertical="center"/>
    </xf>
    <xf numFmtId="0" fontId="20" fillId="0" borderId="0" xfId="5" applyFont="1"/>
    <xf numFmtId="10" fontId="36" fillId="0" borderId="0" xfId="6" applyNumberFormat="1" applyFont="1" applyAlignment="1">
      <alignment horizontal="center" vertical="center"/>
    </xf>
    <xf numFmtId="0" fontId="18" fillId="0" borderId="0" xfId="0" applyFont="1" applyAlignment="1"/>
    <xf numFmtId="0" fontId="0" fillId="4" borderId="0" xfId="0" applyFill="1" applyAlignment="1"/>
    <xf numFmtId="0" fontId="8" fillId="0" borderId="0" xfId="6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15" fillId="5" borderId="0" xfId="6" applyFont="1" applyFill="1" applyAlignment="1">
      <alignment horizontal="center" vertical="center"/>
    </xf>
    <xf numFmtId="0" fontId="20" fillId="5" borderId="0" xfId="4" applyFont="1" applyFill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35" fillId="0" borderId="0" xfId="4" applyFont="1" applyAlignment="1">
      <alignment vertical="center" wrapText="1"/>
    </xf>
    <xf numFmtId="0" fontId="18" fillId="0" borderId="0" xfId="0" applyFont="1">
      <alignment vertical="center"/>
    </xf>
    <xf numFmtId="10" fontId="40" fillId="0" borderId="0" xfId="0" applyNumberFormat="1" applyFont="1">
      <alignment vertical="center"/>
    </xf>
    <xf numFmtId="4" fontId="18" fillId="0" borderId="0" xfId="0" applyNumberFormat="1" applyFont="1">
      <alignment vertical="center"/>
    </xf>
    <xf numFmtId="10" fontId="17" fillId="0" borderId="0" xfId="0" applyNumberFormat="1" applyFont="1">
      <alignment vertical="center"/>
    </xf>
    <xf numFmtId="0" fontId="18" fillId="0" borderId="0" xfId="2" applyFont="1" applyFill="1" applyAlignment="1">
      <alignment vertical="center"/>
    </xf>
    <xf numFmtId="9" fontId="31" fillId="0" borderId="0" xfId="10" applyFont="1" applyFill="1" applyAlignment="1">
      <alignment horizontal="center" vertical="center" wrapText="1"/>
    </xf>
    <xf numFmtId="0" fontId="6" fillId="0" borderId="0" xfId="11"/>
    <xf numFmtId="0" fontId="23" fillId="0" borderId="0" xfId="11" applyFont="1" applyAlignment="1">
      <alignment vertical="top"/>
    </xf>
    <xf numFmtId="0" fontId="6" fillId="0" borderId="0" xfId="11" applyAlignment="1">
      <alignment vertical="center"/>
    </xf>
    <xf numFmtId="10" fontId="17" fillId="0" borderId="0" xfId="11" applyNumberFormat="1" applyFont="1"/>
    <xf numFmtId="0" fontId="18" fillId="0" borderId="0" xfId="12" applyFont="1" applyFill="1" applyAlignment="1">
      <alignment vertical="center"/>
    </xf>
    <xf numFmtId="0" fontId="18" fillId="0" borderId="0" xfId="12" applyFont="1" applyFill="1"/>
    <xf numFmtId="0" fontId="18" fillId="0" borderId="0" xfId="11" applyFont="1" applyAlignment="1">
      <alignment vertical="top"/>
    </xf>
    <xf numFmtId="0" fontId="15" fillId="0" borderId="0" xfId="11" applyFont="1"/>
    <xf numFmtId="0" fontId="6" fillId="0" borderId="0" xfId="11" applyAlignment="1">
      <alignment vertical="center" wrapText="1"/>
    </xf>
    <xf numFmtId="3" fontId="18" fillId="0" borderId="0" xfId="11" applyNumberFormat="1" applyFont="1" applyAlignment="1">
      <alignment vertical="top"/>
    </xf>
    <xf numFmtId="0" fontId="14" fillId="0" borderId="0" xfId="11" applyFont="1" applyAlignment="1">
      <alignment horizontal="left" indent="1"/>
    </xf>
    <xf numFmtId="0" fontId="15" fillId="0" borderId="0" xfId="5" applyFont="1" applyAlignment="1">
      <alignment horizontal="left"/>
    </xf>
    <xf numFmtId="0" fontId="2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6" fillId="4" borderId="0" xfId="1" applyFont="1" applyFill="1" applyAlignment="1">
      <alignment horizontal="center" vertical="center"/>
    </xf>
    <xf numFmtId="10" fontId="17" fillId="0" borderId="0" xfId="5" applyNumberFormat="1" applyFont="1" applyAlignment="1">
      <alignment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left" vertical="center"/>
    </xf>
    <xf numFmtId="0" fontId="14" fillId="0" borderId="0" xfId="5" applyFont="1" applyAlignment="1">
      <alignment horizontal="left" vertical="center"/>
    </xf>
    <xf numFmtId="2" fontId="17" fillId="0" borderId="0" xfId="5" applyNumberFormat="1" applyFont="1" applyAlignment="1">
      <alignment vertical="center"/>
    </xf>
    <xf numFmtId="2" fontId="9" fillId="0" borderId="0" xfId="5" applyNumberFormat="1" applyAlignment="1">
      <alignment vertical="center"/>
    </xf>
    <xf numFmtId="0" fontId="5" fillId="0" borderId="0" xfId="5" applyFont="1" applyAlignment="1">
      <alignment vertical="center"/>
    </xf>
    <xf numFmtId="9" fontId="44" fillId="0" borderId="0" xfId="0" applyNumberFormat="1" applyFont="1" applyAlignment="1"/>
    <xf numFmtId="0" fontId="20" fillId="0" borderId="0" xfId="4" applyFont="1" applyAlignment="1"/>
    <xf numFmtId="10" fontId="17" fillId="0" borderId="0" xfId="5" applyNumberFormat="1" applyFont="1" applyAlignment="1">
      <alignment horizontal="center"/>
    </xf>
    <xf numFmtId="10" fontId="17" fillId="0" borderId="0" xfId="5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10" fontId="17" fillId="4" borderId="0" xfId="5" applyNumberFormat="1" applyFont="1" applyFill="1" applyAlignment="1">
      <alignment horizontal="center"/>
    </xf>
    <xf numFmtId="10" fontId="17" fillId="4" borderId="0" xfId="5" applyNumberFormat="1" applyFont="1" applyFill="1" applyAlignment="1">
      <alignment horizontal="center" vertical="center"/>
    </xf>
    <xf numFmtId="0" fontId="45" fillId="4" borderId="0" xfId="1" applyFont="1" applyFill="1" applyAlignment="1">
      <alignment horizontal="center"/>
    </xf>
    <xf numFmtId="0" fontId="16" fillId="4" borderId="0" xfId="1" applyFont="1" applyFill="1" applyAlignment="1">
      <alignment horizontal="center" vertical="center" wrapText="1"/>
    </xf>
    <xf numFmtId="3" fontId="16" fillId="4" borderId="0" xfId="1" applyNumberFormat="1" applyFont="1" applyFill="1" applyAlignment="1">
      <alignment vertical="center"/>
    </xf>
    <xf numFmtId="3" fontId="16" fillId="4" borderId="0" xfId="1" applyNumberFormat="1" applyFont="1" applyFill="1" applyAlignment="1">
      <alignment horizontal="center" vertical="center"/>
    </xf>
    <xf numFmtId="10" fontId="18" fillId="0" borderId="0" xfId="10" applyNumberFormat="1" applyFont="1" applyFill="1" applyAlignment="1">
      <alignment horizontal="center" vertical="center"/>
    </xf>
    <xf numFmtId="0" fontId="4" fillId="0" borderId="0" xfId="13" applyAlignment="1">
      <alignment vertical="center"/>
    </xf>
    <xf numFmtId="0" fontId="23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20" fillId="0" borderId="0" xfId="13" applyFont="1" applyAlignment="1">
      <alignment vertical="center"/>
    </xf>
    <xf numFmtId="0" fontId="18" fillId="0" borderId="0" xfId="13" applyFont="1" applyAlignment="1">
      <alignment vertical="center"/>
    </xf>
    <xf numFmtId="10" fontId="17" fillId="0" borderId="0" xfId="13" applyNumberFormat="1" applyFont="1" applyAlignment="1">
      <alignment horizontal="center" vertical="center"/>
    </xf>
    <xf numFmtId="10" fontId="17" fillId="0" borderId="0" xfId="13" applyNumberFormat="1" applyFont="1" applyAlignment="1">
      <alignment vertical="center"/>
    </xf>
    <xf numFmtId="0" fontId="18" fillId="0" borderId="0" xfId="14" applyFont="1" applyFill="1" applyAlignment="1">
      <alignment vertical="center"/>
    </xf>
    <xf numFmtId="10" fontId="17" fillId="4" borderId="0" xfId="13" applyNumberFormat="1" applyFont="1" applyFill="1" applyAlignment="1">
      <alignment horizontal="center" vertical="center"/>
    </xf>
    <xf numFmtId="0" fontId="15" fillId="0" borderId="0" xfId="13" applyFont="1" applyAlignment="1">
      <alignment vertical="center"/>
    </xf>
    <xf numFmtId="0" fontId="15" fillId="0" borderId="0" xfId="13" applyFont="1" applyAlignment="1">
      <alignment horizontal="left" vertical="center"/>
    </xf>
    <xf numFmtId="0" fontId="4" fillId="0" borderId="0" xfId="13" applyAlignment="1">
      <alignment vertical="center" wrapText="1"/>
    </xf>
    <xf numFmtId="0" fontId="18" fillId="0" borderId="0" xfId="15" applyFont="1" applyAlignment="1">
      <alignment vertical="center" wrapText="1"/>
    </xf>
    <xf numFmtId="0" fontId="14" fillId="0" borderId="0" xfId="13" applyFont="1" applyAlignment="1">
      <alignment horizontal="left" vertical="center"/>
    </xf>
    <xf numFmtId="0" fontId="18" fillId="0" borderId="0" xfId="15" applyFont="1" applyAlignment="1">
      <alignment vertical="top"/>
    </xf>
    <xf numFmtId="0" fontId="18" fillId="0" borderId="0" xfId="8" applyFont="1" applyAlignment="1">
      <alignment vertical="top"/>
    </xf>
    <xf numFmtId="0" fontId="18" fillId="0" borderId="0" xfId="13" applyFont="1" applyAlignment="1">
      <alignment vertical="center" wrapText="1"/>
    </xf>
    <xf numFmtId="0" fontId="18" fillId="0" borderId="0" xfId="16" applyFont="1" applyAlignment="1">
      <alignment vertical="top"/>
    </xf>
    <xf numFmtId="0" fontId="38" fillId="0" borderId="0" xfId="4" applyFont="1" applyAlignment="1">
      <alignment vertical="center"/>
    </xf>
    <xf numFmtId="0" fontId="18" fillId="0" borderId="0" xfId="16" applyFont="1" applyAlignment="1">
      <alignment vertical="center" wrapText="1"/>
    </xf>
    <xf numFmtId="0" fontId="4" fillId="0" borderId="0" xfId="5" applyFont="1"/>
    <xf numFmtId="0" fontId="4" fillId="0" borderId="0" xfId="13"/>
    <xf numFmtId="0" fontId="15" fillId="0" borderId="0" xfId="13" applyFont="1"/>
    <xf numFmtId="0" fontId="18" fillId="0" borderId="0" xfId="0" applyFont="1" applyAlignment="1">
      <alignment vertical="top"/>
    </xf>
    <xf numFmtId="0" fontId="18" fillId="0" borderId="0" xfId="8" applyFont="1" applyAlignment="1">
      <alignment vertical="top" wrapText="1"/>
    </xf>
    <xf numFmtId="0" fontId="18" fillId="0" borderId="0" xfId="9" applyFont="1" applyAlignment="1">
      <alignment vertical="top"/>
    </xf>
    <xf numFmtId="0" fontId="15" fillId="0" borderId="0" xfId="13" applyFont="1" applyAlignment="1">
      <alignment horizontal="left"/>
    </xf>
    <xf numFmtId="0" fontId="15" fillId="0" borderId="0" xfId="13" applyFont="1" applyAlignment="1">
      <alignment horizontal="left" vertical="center" indent="1"/>
    </xf>
    <xf numFmtId="0" fontId="38" fillId="0" borderId="0" xfId="4" applyFont="1" applyAlignment="1">
      <alignment vertical="top" wrapText="1"/>
    </xf>
    <xf numFmtId="0" fontId="37" fillId="0" borderId="0" xfId="0" applyFont="1">
      <alignment vertical="center"/>
    </xf>
    <xf numFmtId="9" fontId="37" fillId="0" borderId="0" xfId="10" applyFont="1" applyFill="1" applyAlignment="1">
      <alignment horizontal="center" vertical="center"/>
    </xf>
    <xf numFmtId="9" fontId="37" fillId="0" borderId="0" xfId="10" applyFont="1" applyFill="1" applyAlignment="1">
      <alignment vertical="center"/>
    </xf>
    <xf numFmtId="0" fontId="37" fillId="0" borderId="0" xfId="2" applyFont="1" applyFill="1"/>
    <xf numFmtId="0" fontId="37" fillId="0" borderId="0" xfId="0" applyFont="1" applyAlignment="1"/>
    <xf numFmtId="164" fontId="16" fillId="4" borderId="0" xfId="1" applyNumberFormat="1" applyFont="1" applyFill="1" applyAlignment="1">
      <alignment vertical="center"/>
    </xf>
    <xf numFmtId="9" fontId="18" fillId="0" borderId="0" xfId="10" applyFont="1" applyFill="1" applyAlignment="1">
      <alignment vertical="center"/>
    </xf>
    <xf numFmtId="10" fontId="18" fillId="0" borderId="0" xfId="10" applyNumberFormat="1" applyFont="1" applyFill="1" applyAlignment="1">
      <alignment vertical="center"/>
    </xf>
    <xf numFmtId="9" fontId="13" fillId="0" borderId="0" xfId="11" applyNumberFormat="1" applyFont="1"/>
    <xf numFmtId="9" fontId="37" fillId="0" borderId="0" xfId="0" applyNumberFormat="1" applyFont="1" applyAlignment="1"/>
    <xf numFmtId="4" fontId="37" fillId="0" borderId="0" xfId="0" applyNumberFormat="1" applyFont="1" applyAlignment="1">
      <alignment horizontal="center" vertical="center"/>
    </xf>
    <xf numFmtId="0" fontId="3" fillId="0" borderId="0" xfId="17"/>
    <xf numFmtId="0" fontId="23" fillId="0" borderId="0" xfId="17" applyFont="1" applyAlignment="1">
      <alignment vertical="top"/>
    </xf>
    <xf numFmtId="0" fontId="20" fillId="0" borderId="0" xfId="17" applyFont="1"/>
    <xf numFmtId="0" fontId="3" fillId="0" borderId="0" xfId="17" applyAlignment="1">
      <alignment vertical="center"/>
    </xf>
    <xf numFmtId="10" fontId="17" fillId="0" borderId="0" xfId="17" applyNumberFormat="1" applyFont="1" applyAlignment="1">
      <alignment horizontal="center"/>
    </xf>
    <xf numFmtId="10" fontId="17" fillId="0" borderId="0" xfId="17" applyNumberFormat="1" applyFont="1"/>
    <xf numFmtId="0" fontId="18" fillId="0" borderId="0" xfId="18" applyFont="1" applyFill="1" applyAlignment="1">
      <alignment vertical="center"/>
    </xf>
    <xf numFmtId="0" fontId="18" fillId="0" borderId="0" xfId="18" applyFont="1" applyFill="1"/>
    <xf numFmtId="0" fontId="18" fillId="0" borderId="0" xfId="17" applyFont="1" applyAlignment="1">
      <alignment vertical="top"/>
    </xf>
    <xf numFmtId="0" fontId="15" fillId="0" borderId="0" xfId="17" applyFont="1"/>
    <xf numFmtId="0" fontId="15" fillId="0" borderId="0" xfId="17" applyFont="1" applyAlignment="1">
      <alignment horizontal="left"/>
    </xf>
    <xf numFmtId="0" fontId="15" fillId="0" borderId="0" xfId="17" applyFont="1" applyAlignment="1">
      <alignment horizontal="center"/>
    </xf>
    <xf numFmtId="0" fontId="3" fillId="0" borderId="0" xfId="17" applyAlignment="1">
      <alignment vertical="center" wrapText="1"/>
    </xf>
    <xf numFmtId="3" fontId="18" fillId="0" borderId="0" xfId="17" applyNumberFormat="1" applyFont="1" applyAlignment="1">
      <alignment vertical="top"/>
    </xf>
    <xf numFmtId="0" fontId="14" fillId="0" borderId="0" xfId="17" applyFont="1" applyAlignment="1">
      <alignment horizontal="left" indent="1"/>
    </xf>
    <xf numFmtId="9" fontId="3" fillId="0" borderId="0" xfId="17" applyNumberFormat="1"/>
    <xf numFmtId="164" fontId="37" fillId="0" borderId="0" xfId="0" applyNumberFormat="1" applyFont="1" applyAlignment="1">
      <alignment horizontal="center" vertical="center"/>
    </xf>
    <xf numFmtId="10" fontId="31" fillId="0" borderId="0" xfId="6" applyNumberFormat="1" applyFont="1" applyAlignment="1">
      <alignment horizontal="center" vertical="center" wrapText="1"/>
    </xf>
    <xf numFmtId="10" fontId="36" fillId="0" borderId="0" xfId="6" applyNumberFormat="1" applyFont="1" applyAlignment="1">
      <alignment horizontal="center" vertical="center" wrapText="1"/>
    </xf>
    <xf numFmtId="9" fontId="18" fillId="0" borderId="0" xfId="5" applyNumberFormat="1" applyFont="1"/>
    <xf numFmtId="0" fontId="46" fillId="0" borderId="0" xfId="5" applyFont="1"/>
    <xf numFmtId="0" fontId="46" fillId="0" borderId="0" xfId="5" applyFont="1" applyAlignment="1">
      <alignment horizontal="left" vertical="center"/>
    </xf>
    <xf numFmtId="9" fontId="18" fillId="0" borderId="0" xfId="0" applyNumberFormat="1" applyFont="1" applyAlignment="1"/>
    <xf numFmtId="0" fontId="2" fillId="0" borderId="0" xfId="5" applyFont="1"/>
    <xf numFmtId="10" fontId="37" fillId="0" borderId="0" xfId="10" applyNumberFormat="1" applyFont="1" applyFill="1" applyAlignment="1">
      <alignment horizontal="center" vertical="center"/>
    </xf>
    <xf numFmtId="9" fontId="44" fillId="0" borderId="0" xfId="10" applyFont="1" applyFill="1" applyAlignment="1">
      <alignment vertical="center"/>
    </xf>
    <xf numFmtId="3" fontId="31" fillId="0" borderId="0" xfId="1" applyNumberFormat="1" applyFont="1" applyFill="1" applyAlignment="1">
      <alignment horizontal="center" vertical="center" wrapText="1"/>
    </xf>
    <xf numFmtId="9" fontId="31" fillId="0" borderId="0" xfId="0" applyNumberFormat="1" applyFont="1" applyAlignment="1"/>
    <xf numFmtId="0" fontId="31" fillId="4" borderId="0" xfId="1" applyFont="1" applyFill="1" applyAlignment="1">
      <alignment horizontal="center" vertical="center"/>
    </xf>
    <xf numFmtId="0" fontId="31" fillId="0" borderId="0" xfId="2" applyFont="1" applyFill="1"/>
    <xf numFmtId="0" fontId="31" fillId="0" borderId="0" xfId="5" applyFont="1" applyAlignment="1">
      <alignment vertical="center"/>
    </xf>
    <xf numFmtId="0" fontId="31" fillId="0" borderId="0" xfId="2" applyFont="1" applyFill="1" applyAlignment="1">
      <alignment vertical="center"/>
    </xf>
    <xf numFmtId="0" fontId="31" fillId="0" borderId="0" xfId="14" applyFont="1" applyFill="1" applyAlignment="1">
      <alignment vertical="center"/>
    </xf>
    <xf numFmtId="0" fontId="37" fillId="0" borderId="0" xfId="0" applyFont="1" applyAlignment="1">
      <alignment horizontal="left" vertical="top" wrapText="1"/>
    </xf>
    <xf numFmtId="3" fontId="18" fillId="0" borderId="0" xfId="5" applyNumberFormat="1" applyFont="1" applyAlignment="1">
      <alignment horizontal="center"/>
    </xf>
    <xf numFmtId="10" fontId="18" fillId="0" borderId="0" xfId="10" applyNumberFormat="1" applyFont="1" applyFill="1" applyAlignment="1">
      <alignment horizontal="center"/>
    </xf>
    <xf numFmtId="10" fontId="18" fillId="0" borderId="0" xfId="5" applyNumberFormat="1" applyFont="1" applyAlignment="1">
      <alignment horizontal="center"/>
    </xf>
    <xf numFmtId="0" fontId="16" fillId="4" borderId="0" xfId="1" applyFont="1" applyFill="1" applyAlignment="1">
      <alignment horizontal="left" vertical="center"/>
    </xf>
    <xf numFmtId="3" fontId="16" fillId="4" borderId="0" xfId="1" applyNumberFormat="1" applyFont="1" applyFill="1" applyAlignment="1">
      <alignment horizontal="center" vertical="center"/>
    </xf>
    <xf numFmtId="10" fontId="16" fillId="4" borderId="0" xfId="10" applyNumberFormat="1" applyFont="1" applyFill="1" applyAlignment="1">
      <alignment horizontal="center" vertical="center"/>
    </xf>
    <xf numFmtId="10" fontId="16" fillId="4" borderId="0" xfId="1" applyNumberFormat="1" applyFont="1" applyFill="1" applyAlignment="1">
      <alignment horizontal="center" vertical="center"/>
    </xf>
    <xf numFmtId="0" fontId="23" fillId="0" borderId="0" xfId="5" applyFont="1" applyAlignment="1">
      <alignment horizontal="center" vertical="top"/>
    </xf>
    <xf numFmtId="0" fontId="22" fillId="0" borderId="0" xfId="5" applyFont="1" applyAlignment="1">
      <alignment horizontal="center" vertical="center"/>
    </xf>
    <xf numFmtId="0" fontId="16" fillId="4" borderId="0" xfId="1" applyFont="1" applyFill="1" applyAlignment="1">
      <alignment horizontal="center" vertical="center" wrapText="1"/>
    </xf>
    <xf numFmtId="0" fontId="20" fillId="0" borderId="0" xfId="4" applyFont="1" applyAlignment="1">
      <alignment horizontal="right" vertical="center"/>
    </xf>
    <xf numFmtId="0" fontId="38" fillId="0" borderId="0" xfId="4" applyFont="1" applyAlignment="1">
      <alignment horizontal="left" vertical="top" wrapText="1"/>
    </xf>
    <xf numFmtId="0" fontId="31" fillId="0" borderId="0" xfId="4" applyFont="1" applyAlignment="1">
      <alignment horizontal="left" wrapText="1"/>
    </xf>
    <xf numFmtId="0" fontId="31" fillId="0" borderId="0" xfId="4" applyFont="1" applyAlignment="1">
      <alignment horizontal="left"/>
    </xf>
    <xf numFmtId="0" fontId="42" fillId="0" borderId="0" xfId="1" applyFont="1" applyFill="1" applyAlignment="1">
      <alignment horizontal="left" vertical="top" wrapText="1"/>
    </xf>
    <xf numFmtId="0" fontId="42" fillId="0" borderId="0" xfId="1" applyFont="1" applyFill="1" applyAlignment="1">
      <alignment horizontal="left" vertical="top"/>
    </xf>
    <xf numFmtId="0" fontId="31" fillId="0" borderId="0" xfId="4" applyFont="1" applyAlignment="1">
      <alignment horizontal="left" vertical="center" wrapText="1"/>
    </xf>
    <xf numFmtId="0" fontId="31" fillId="0" borderId="0" xfId="4" applyFont="1" applyAlignment="1">
      <alignment horizontal="left" vertical="center"/>
    </xf>
    <xf numFmtId="0" fontId="31" fillId="0" borderId="0" xfId="4" applyFont="1" applyAlignment="1">
      <alignment horizontal="left" vertical="top" wrapText="1"/>
    </xf>
    <xf numFmtId="0" fontId="33" fillId="0" borderId="0" xfId="1" applyFont="1" applyFill="1" applyAlignment="1">
      <alignment horizontal="left" vertical="top" wrapText="1"/>
    </xf>
    <xf numFmtId="0" fontId="33" fillId="0" borderId="0" xfId="1" applyFont="1" applyFill="1" applyAlignment="1">
      <alignment horizontal="left" vertical="top"/>
    </xf>
    <xf numFmtId="0" fontId="29" fillId="0" borderId="0" xfId="6" applyFont="1" applyAlignment="1">
      <alignment horizontal="center" vertical="top"/>
    </xf>
    <xf numFmtId="0" fontId="30" fillId="0" borderId="0" xfId="6" applyFont="1" applyAlignment="1">
      <alignment horizontal="center" vertical="center"/>
    </xf>
    <xf numFmtId="0" fontId="39" fillId="0" borderId="0" xfId="4" applyFont="1" applyAlignment="1">
      <alignment horizontal="right" vertical="center"/>
    </xf>
    <xf numFmtId="0" fontId="31" fillId="4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left" vertical="center" wrapText="1"/>
    </xf>
    <xf numFmtId="0" fontId="32" fillId="0" borderId="0" xfId="1" applyFont="1" applyFill="1" applyAlignment="1">
      <alignment horizontal="left" vertical="center"/>
    </xf>
    <xf numFmtId="0" fontId="36" fillId="0" borderId="0" xfId="1" applyFont="1" applyFill="1" applyAlignment="1">
      <alignment horizontal="left" vertical="top" wrapText="1"/>
    </xf>
    <xf numFmtId="0" fontId="36" fillId="0" borderId="0" xfId="1" applyFont="1" applyFill="1" applyAlignment="1">
      <alignment horizontal="left" vertical="top"/>
    </xf>
    <xf numFmtId="0" fontId="18" fillId="0" borderId="0" xfId="8" applyFont="1" applyAlignment="1">
      <alignment horizontal="justify" vertical="top" wrapText="1"/>
    </xf>
    <xf numFmtId="0" fontId="23" fillId="0" borderId="0" xfId="13" applyFont="1" applyAlignment="1">
      <alignment horizontal="center" vertical="center"/>
    </xf>
    <xf numFmtId="0" fontId="22" fillId="0" borderId="0" xfId="13" applyFont="1" applyAlignment="1">
      <alignment horizontal="center" vertical="center"/>
    </xf>
    <xf numFmtId="3" fontId="18" fillId="0" borderId="0" xfId="13" applyNumberFormat="1" applyFont="1" applyAlignment="1">
      <alignment horizontal="center" vertical="center"/>
    </xf>
    <xf numFmtId="10" fontId="18" fillId="0" borderId="0" xfId="13" applyNumberFormat="1" applyFont="1" applyAlignment="1">
      <alignment horizontal="center" vertical="center"/>
    </xf>
    <xf numFmtId="0" fontId="37" fillId="0" borderId="0" xfId="9" applyFont="1" applyAlignment="1">
      <alignment horizontal="justify" vertical="top" wrapText="1"/>
    </xf>
    <xf numFmtId="3" fontId="37" fillId="0" borderId="0" xfId="13" applyNumberFormat="1" applyFont="1" applyAlignment="1">
      <alignment horizontal="center" vertical="center"/>
    </xf>
    <xf numFmtId="10" fontId="37" fillId="0" borderId="0" xfId="13" applyNumberFormat="1" applyFont="1" applyAlignment="1">
      <alignment horizontal="center" vertical="center"/>
    </xf>
    <xf numFmtId="0" fontId="38" fillId="0" borderId="0" xfId="4" applyFont="1" applyAlignment="1">
      <alignment horizontal="left" vertical="center" wrapText="1"/>
    </xf>
    <xf numFmtId="0" fontId="18" fillId="0" borderId="0" xfId="9" applyFont="1" applyAlignment="1">
      <alignment horizontal="justify" vertical="top" wrapText="1"/>
    </xf>
    <xf numFmtId="3" fontId="18" fillId="0" borderId="0" xfId="5" applyNumberFormat="1" applyFont="1" applyAlignment="1">
      <alignment horizontal="center" vertical="center"/>
    </xf>
    <xf numFmtId="10" fontId="18" fillId="0" borderId="0" xfId="5" applyNumberFormat="1" applyFont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10" fontId="18" fillId="0" borderId="0" xfId="9" applyNumberFormat="1" applyFont="1" applyAlignment="1">
      <alignment horizontal="left" vertical="top" wrapText="1"/>
    </xf>
    <xf numFmtId="0" fontId="25" fillId="0" borderId="0" xfId="5" applyFont="1" applyAlignment="1">
      <alignment horizontal="center" vertical="top"/>
    </xf>
    <xf numFmtId="0" fontId="37" fillId="0" borderId="0" xfId="0" applyFont="1" applyAlignment="1">
      <alignment horizontal="justify" vertical="top" wrapText="1"/>
    </xf>
    <xf numFmtId="0" fontId="20" fillId="0" borderId="0" xfId="4" applyFont="1" applyAlignment="1">
      <alignment horizontal="right"/>
    </xf>
    <xf numFmtId="0" fontId="16" fillId="4" borderId="0" xfId="1" applyFont="1" applyFill="1" applyAlignment="1">
      <alignment horizontal="center" vertical="center"/>
    </xf>
    <xf numFmtId="0" fontId="18" fillId="0" borderId="0" xfId="0" applyFont="1" applyAlignment="1">
      <alignment horizontal="justify" vertical="top" wrapText="1"/>
    </xf>
    <xf numFmtId="9" fontId="37" fillId="0" borderId="0" xfId="10" applyFont="1" applyFill="1" applyAlignment="1">
      <alignment horizontal="center" vertical="center"/>
    </xf>
    <xf numFmtId="9" fontId="37" fillId="0" borderId="0" xfId="0" applyNumberFormat="1" applyFont="1" applyAlignment="1">
      <alignment horizontal="center" vertical="center"/>
    </xf>
    <xf numFmtId="0" fontId="26" fillId="4" borderId="0" xfId="1" applyFont="1" applyFill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23" fillId="0" borderId="0" xfId="11" applyFont="1" applyAlignment="1">
      <alignment horizontal="center" vertical="top"/>
    </xf>
    <xf numFmtId="0" fontId="22" fillId="0" borderId="0" xfId="11" applyFont="1" applyAlignment="1">
      <alignment horizontal="center" vertical="center"/>
    </xf>
    <xf numFmtId="0" fontId="35" fillId="0" borderId="0" xfId="4" applyFont="1" applyAlignment="1">
      <alignment horizontal="left" vertical="center" wrapText="1"/>
    </xf>
    <xf numFmtId="0" fontId="43" fillId="0" borderId="0" xfId="4" applyFont="1" applyAlignment="1">
      <alignment horizontal="left" vertical="center" wrapText="1"/>
    </xf>
    <xf numFmtId="164" fontId="37" fillId="0" borderId="0" xfId="10" applyNumberFormat="1" applyFont="1" applyFill="1" applyAlignment="1">
      <alignment horizontal="center" vertical="center"/>
    </xf>
    <xf numFmtId="9" fontId="18" fillId="0" borderId="0" xfId="10" applyFont="1" applyFill="1" applyAlignment="1">
      <alignment horizontal="center" vertical="center"/>
    </xf>
    <xf numFmtId="0" fontId="23" fillId="0" borderId="0" xfId="17" applyFont="1" applyAlignment="1">
      <alignment horizontal="center" vertical="top"/>
    </xf>
    <xf numFmtId="0" fontId="22" fillId="0" borderId="0" xfId="17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0" fontId="37" fillId="0" borderId="0" xfId="17" applyFont="1" applyAlignment="1">
      <alignment horizontal="center"/>
    </xf>
    <xf numFmtId="0" fontId="1" fillId="0" borderId="0" xfId="19"/>
    <xf numFmtId="0" fontId="23" fillId="0" borderId="0" xfId="19" applyFont="1" applyAlignment="1">
      <alignment horizontal="center" vertical="top"/>
    </xf>
    <xf numFmtId="0" fontId="23" fillId="0" borderId="0" xfId="19" applyFont="1" applyAlignment="1">
      <alignment vertical="top"/>
    </xf>
    <xf numFmtId="0" fontId="22" fillId="0" borderId="0" xfId="19" applyFont="1" applyAlignment="1">
      <alignment horizontal="center" vertical="center"/>
    </xf>
    <xf numFmtId="0" fontId="20" fillId="0" borderId="0" xfId="19" applyFont="1"/>
    <xf numFmtId="0" fontId="1" fillId="0" borderId="0" xfId="19" applyAlignment="1">
      <alignment vertical="center"/>
    </xf>
    <xf numFmtId="0" fontId="1" fillId="4" borderId="0" xfId="19" applyFill="1"/>
    <xf numFmtId="0" fontId="37" fillId="0" borderId="0" xfId="19" applyFont="1" applyAlignment="1">
      <alignment horizontal="center"/>
    </xf>
    <xf numFmtId="10" fontId="37" fillId="0" borderId="0" xfId="19" applyNumberFormat="1" applyFont="1" applyAlignment="1">
      <alignment horizontal="center"/>
    </xf>
    <xf numFmtId="10" fontId="17" fillId="0" borderId="0" xfId="19" applyNumberFormat="1" applyFont="1"/>
    <xf numFmtId="0" fontId="18" fillId="0" borderId="0" xfId="20" applyFont="1" applyFill="1" applyAlignment="1">
      <alignment vertical="center"/>
    </xf>
    <xf numFmtId="10" fontId="17" fillId="0" borderId="0" xfId="19" quotePrefix="1" applyNumberFormat="1" applyFont="1"/>
    <xf numFmtId="9" fontId="1" fillId="0" borderId="0" xfId="19" applyNumberFormat="1"/>
    <xf numFmtId="9" fontId="18" fillId="0" borderId="0" xfId="19" applyNumberFormat="1" applyFont="1" applyAlignment="1">
      <alignment vertical="top"/>
    </xf>
    <xf numFmtId="0" fontId="18" fillId="0" borderId="0" xfId="19" applyFont="1" applyAlignment="1">
      <alignment vertical="top"/>
    </xf>
    <xf numFmtId="0" fontId="37" fillId="0" borderId="0" xfId="20" applyFont="1" applyFill="1" applyAlignment="1">
      <alignment vertical="center"/>
    </xf>
    <xf numFmtId="0" fontId="15" fillId="0" borderId="0" xfId="19" applyFont="1"/>
    <xf numFmtId="0" fontId="1" fillId="0" borderId="0" xfId="21"/>
    <xf numFmtId="0" fontId="1" fillId="0" borderId="0" xfId="19" applyAlignment="1">
      <alignment vertical="center" wrapText="1"/>
    </xf>
    <xf numFmtId="0" fontId="15" fillId="0" borderId="0" xfId="21" applyFont="1"/>
    <xf numFmtId="0" fontId="1" fillId="0" borderId="0" xfId="21" applyAlignment="1">
      <alignment vertical="center" wrapText="1"/>
    </xf>
    <xf numFmtId="0" fontId="18" fillId="0" borderId="0" xfId="22" applyFont="1" applyFill="1" applyAlignment="1">
      <alignment vertical="center"/>
    </xf>
    <xf numFmtId="0" fontId="18" fillId="0" borderId="0" xfId="22" applyFont="1" applyFill="1"/>
    <xf numFmtId="0" fontId="14" fillId="0" borderId="0" xfId="19" applyFont="1" applyAlignment="1">
      <alignment horizontal="left" indent="1"/>
    </xf>
    <xf numFmtId="0" fontId="1" fillId="0" borderId="0" xfId="23"/>
    <xf numFmtId="0" fontId="23" fillId="0" borderId="0" xfId="23" applyFont="1" applyAlignment="1">
      <alignment horizontal="center" vertical="top"/>
    </xf>
    <xf numFmtId="0" fontId="23" fillId="0" borderId="0" xfId="23" applyFont="1" applyAlignment="1">
      <alignment vertical="top"/>
    </xf>
    <xf numFmtId="0" fontId="22" fillId="0" borderId="0" xfId="23" applyFont="1" applyAlignment="1">
      <alignment horizontal="center" vertical="center"/>
    </xf>
    <xf numFmtId="0" fontId="20" fillId="0" borderId="0" xfId="23" applyFont="1"/>
    <xf numFmtId="0" fontId="1" fillId="0" borderId="0" xfId="23" applyAlignment="1">
      <alignment vertical="center"/>
    </xf>
    <xf numFmtId="10" fontId="17" fillId="0" borderId="0" xfId="23" applyNumberFormat="1" applyFont="1"/>
    <xf numFmtId="0" fontId="37" fillId="0" borderId="0" xfId="22" applyFont="1" applyFill="1"/>
    <xf numFmtId="0" fontId="18" fillId="0" borderId="0" xfId="23" applyFont="1" applyAlignment="1">
      <alignment vertical="top"/>
    </xf>
    <xf numFmtId="0" fontId="15" fillId="0" borderId="0" xfId="23" applyFont="1"/>
    <xf numFmtId="0" fontId="15" fillId="0" borderId="0" xfId="23" applyFont="1" applyAlignment="1">
      <alignment horizontal="left" indent="1"/>
    </xf>
    <xf numFmtId="0" fontId="15" fillId="0" borderId="0" xfId="23" applyFont="1" applyAlignment="1">
      <alignment horizontal="left"/>
    </xf>
    <xf numFmtId="0" fontId="18" fillId="0" borderId="0" xfId="24" applyFont="1" applyFill="1" applyAlignment="1">
      <alignment vertical="center"/>
    </xf>
    <xf numFmtId="0" fontId="18" fillId="0" borderId="0" xfId="24" applyFont="1" applyFill="1"/>
    <xf numFmtId="9" fontId="1" fillId="0" borderId="0" xfId="23" applyNumberFormat="1"/>
    <xf numFmtId="9" fontId="18" fillId="0" borderId="0" xfId="23" applyNumberFormat="1" applyFont="1" applyAlignment="1">
      <alignment vertical="top"/>
    </xf>
    <xf numFmtId="0" fontId="1" fillId="0" borderId="0" xfId="23" applyAlignment="1">
      <alignment vertical="center" wrapText="1"/>
    </xf>
    <xf numFmtId="0" fontId="14" fillId="0" borderId="0" xfId="23" applyFont="1" applyAlignment="1">
      <alignment horizontal="left" indent="1"/>
    </xf>
  </cellXfs>
  <cellStyles count="25">
    <cellStyle name="40% - Ênfase5" xfId="2" builtinId="47"/>
    <cellStyle name="40% - Ênfase5 2" xfId="12" xr:uid="{00000000-0005-0000-0000-000001000000}"/>
    <cellStyle name="40% - Ênfase5 2 2" xfId="18" xr:uid="{00000000-0005-0000-0000-000002000000}"/>
    <cellStyle name="40% - Ênfase5 2 3" xfId="24" xr:uid="{548C1ED2-6BE1-4255-9DE8-FAF5BDCBF537}"/>
    <cellStyle name="40% - Ênfase5 3" xfId="14" xr:uid="{00000000-0005-0000-0000-000003000000}"/>
    <cellStyle name="40% - Ênfase5 3 2" xfId="22" xr:uid="{72231970-75DC-4C7F-8ED3-109B9278ADC9}"/>
    <cellStyle name="40% - Ênfase5 4" xfId="20" xr:uid="{EBC161B2-9154-4317-9DA0-49C62686F59B}"/>
    <cellStyle name="Ênfase5" xfId="1" builtinId="45"/>
    <cellStyle name="Normal" xfId="0" builtinId="0"/>
    <cellStyle name="Normal 2" xfId="3" xr:uid="{00000000-0005-0000-0000-000006000000}"/>
    <cellStyle name="Normal 2 2" xfId="5" xr:uid="{00000000-0005-0000-0000-000007000000}"/>
    <cellStyle name="Normal 2 2 2" xfId="6" xr:uid="{00000000-0005-0000-0000-000008000000}"/>
    <cellStyle name="Normal 2 2 3" xfId="11" xr:uid="{00000000-0005-0000-0000-000009000000}"/>
    <cellStyle name="Normal 2 2 3 2" xfId="17" xr:uid="{00000000-0005-0000-0000-00000A000000}"/>
    <cellStyle name="Normal 2 2 3 3" xfId="23" xr:uid="{14BDA8A2-19EB-4B3A-A34B-00822AAFEE66}"/>
    <cellStyle name="Normal 2 2 4" xfId="13" xr:uid="{00000000-0005-0000-0000-00000B000000}"/>
    <cellStyle name="Normal 2 2 4 2" xfId="21" xr:uid="{F8FA8406-CC88-40D9-BFBD-968E94B95FAD}"/>
    <cellStyle name="Normal 2 2 5" xfId="19" xr:uid="{3450A1FF-8B36-418A-894B-2AD937289AD6}"/>
    <cellStyle name="Normal 2 3" xfId="9" xr:uid="{00000000-0005-0000-0000-00000C000000}"/>
    <cellStyle name="Normal 2 3 2" xfId="16" xr:uid="{00000000-0005-0000-0000-00000D000000}"/>
    <cellStyle name="Normal 3" xfId="7" xr:uid="{00000000-0005-0000-0000-00000E000000}"/>
    <cellStyle name="Normal 4" xfId="8" xr:uid="{00000000-0005-0000-0000-00000F000000}"/>
    <cellStyle name="Normal 4 2" xfId="15" xr:uid="{00000000-0005-0000-0000-000010000000}"/>
    <cellStyle name="Porcentagem" xfId="10" builtinId="5"/>
    <cellStyle name="Título 5" xfId="4" xr:uid="{00000000-0005-0000-0000-000012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16248457769601E-2"/>
          <c:y val="0.2044931050285381"/>
          <c:w val="0.87021573420640841"/>
          <c:h val="0.62197125359330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'M1-1ºG'!$M$11</c:f>
              <c:strCache>
                <c:ptCount val="1"/>
                <c:pt idx="0">
                  <c:v>Cumprimento da meta acumulado 1,2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>
                <a:softEdge rad="215900"/>
              </a:effectLst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'M1-1ºG'!$B$12:$B$24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'M1-1ºG'!$M$12:$M$24</c:f>
              <c:numCache>
                <c:formatCode>0.00%</c:formatCode>
                <c:ptCount val="13"/>
                <c:pt idx="0">
                  <c:v>0.72216863800192899</c:v>
                </c:pt>
                <c:pt idx="1">
                  <c:v>0.8857391784780807</c:v>
                </c:pt>
                <c:pt idx="2">
                  <c:v>0.93452418391093783</c:v>
                </c:pt>
                <c:pt idx="3">
                  <c:v>0.95201229684893252</c:v>
                </c:pt>
                <c:pt idx="4">
                  <c:v>0.99232273589775277</c:v>
                </c:pt>
                <c:pt idx="5">
                  <c:v>1.016939605841078</c:v>
                </c:pt>
                <c:pt idx="6">
                  <c:v>1.0227996834222863</c:v>
                </c:pt>
                <c:pt idx="7">
                  <c:v>1.0383518390914879</c:v>
                </c:pt>
                <c:pt idx="8">
                  <c:v>1.0569305971941403</c:v>
                </c:pt>
                <c:pt idx="9">
                  <c:v>1.0635649259318867</c:v>
                </c:pt>
                <c:pt idx="10">
                  <c:v>1.0668299711815561</c:v>
                </c:pt>
                <c:pt idx="11">
                  <c:v>1.0497569779493228</c:v>
                </c:pt>
                <c:pt idx="12">
                  <c:v>1.0497569779493228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4-4F09-89E8-D134DFEC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12839200"/>
        <c:axId val="-5128446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'[3]Dados Meta 1'!$N$5:$N$17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4-4F09-89E8-D134DFEC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12838112"/>
        <c:axId val="-512846272"/>
      </c:lineChart>
      <c:catAx>
        <c:axId val="-512839200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512844640"/>
        <c:crosses val="autoZero"/>
        <c:auto val="1"/>
        <c:lblAlgn val="ctr"/>
        <c:lblOffset val="100"/>
        <c:noMultiLvlLbl val="0"/>
      </c:catAx>
      <c:valAx>
        <c:axId val="-512844640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512839200"/>
        <c:crosses val="autoZero"/>
        <c:crossBetween val="between"/>
      </c:valAx>
      <c:valAx>
        <c:axId val="-5128462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txPr>
          <a:bodyPr/>
          <a:lstStyle/>
          <a:p>
            <a:pPr>
              <a:defRPr>
                <a:noFill/>
              </a:defRPr>
            </a:pPr>
            <a:endParaRPr lang="pt-BR"/>
          </a:p>
        </c:txPr>
        <c:crossAx val="-512838112"/>
        <c:crosses val="max"/>
        <c:crossBetween val="between"/>
      </c:valAx>
      <c:catAx>
        <c:axId val="-512838112"/>
        <c:scaling>
          <c:orientation val="minMax"/>
        </c:scaling>
        <c:delete val="1"/>
        <c:axPos val="b"/>
        <c:majorTickMark val="out"/>
        <c:minorTickMark val="none"/>
        <c:tickLblPos val="nextTo"/>
        <c:crossAx val="-51284627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417318438210301E-2"/>
          <c:y val="0.11688311688311688"/>
          <c:w val="0.92417555845720289"/>
          <c:h val="0.67873538534955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'Meta 5-Geral'!$M$11</c:f>
              <c:strCache>
                <c:ptCount val="1"/>
                <c:pt idx="0">
                  <c:v>Cumprimento da meta acumulado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2"/>
              <c:layout>
                <c:manualLayout>
                  <c:x val="-1.55633812105165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5B-45B0-A1FE-27A9A1147B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Overflow="overflow" horzOverflow="overflow" vert="horz" wrap="square">
                <a:spAutoFit/>
              </a:bodyPr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'Meta 5-Geral'!$B$12:$B$24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'Meta 5-Geral'!$M$12:$M$24</c:f>
              <c:numCache>
                <c:formatCode>0.00%</c:formatCode>
                <c:ptCount val="13"/>
                <c:pt idx="0">
                  <c:v>0.53320379174867694</c:v>
                </c:pt>
                <c:pt idx="1">
                  <c:v>0.58531567042938004</c:v>
                </c:pt>
                <c:pt idx="2">
                  <c:v>0.63578493212897225</c:v>
                </c:pt>
                <c:pt idx="3">
                  <c:v>0.69847760300424144</c:v>
                </c:pt>
                <c:pt idx="4">
                  <c:v>0.76561664972555399</c:v>
                </c:pt>
                <c:pt idx="5">
                  <c:v>0.82318995303838527</c:v>
                </c:pt>
                <c:pt idx="6">
                  <c:v>0.88766599650576627</c:v>
                </c:pt>
                <c:pt idx="7">
                  <c:v>0.95279368224326755</c:v>
                </c:pt>
                <c:pt idx="8">
                  <c:v>1.0286391579455136</c:v>
                </c:pt>
                <c:pt idx="9">
                  <c:v>1.0814901480093606</c:v>
                </c:pt>
                <c:pt idx="10">
                  <c:v>1.1386119288578571</c:v>
                </c:pt>
                <c:pt idx="11">
                  <c:v>1.0816968943477192</c:v>
                </c:pt>
                <c:pt idx="12">
                  <c:v>1.0816968943477192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7-4B7F-90CC-E658136A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-388005152"/>
        <c:axId val="-38799318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cat>
            <c:strRef>
              <c:f>'Meta 5-Geral'!$B$12:$C$24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'Dados Meta 3'!#REF!</c:f>
              <c:numCache>
                <c:formatCode>ge\r\a\l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7-4B7F-90CC-E658136A53CC}"/>
            </c:ext>
          </c:extLst>
        </c:ser>
        <c:ser>
          <c:idx val="2"/>
          <c:order val="2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Pt>
            <c:idx val="12"/>
            <c:bubble3D val="0"/>
            <c:spPr>
              <a:ln w="34925">
                <a:solidFill>
                  <a:schemeClr val="bg1">
                    <a:lumMod val="65000"/>
                  </a:schemeClr>
                </a:solidFill>
                <a:tailEnd type="none" w="sm" len="sm"/>
              </a:ln>
            </c:spPr>
            <c:extLst>
              <c:ext xmlns:c16="http://schemas.microsoft.com/office/drawing/2014/chart" uri="{C3380CC4-5D6E-409C-BE32-E72D297353CC}">
                <c16:uniqueId val="{00000001-BE0D-4950-BE5B-8A5FB6BE7ED7}"/>
              </c:ext>
            </c:extLst>
          </c:dPt>
          <c:cat>
            <c:strRef>
              <c:f>'Meta 5-Geral'!$B$12:$C$24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7-4B7F-90CC-E658136A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8005696"/>
        <c:axId val="-387994816"/>
      </c:lineChart>
      <c:catAx>
        <c:axId val="-388005696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387994816"/>
        <c:crosses val="autoZero"/>
        <c:auto val="1"/>
        <c:lblAlgn val="ctr"/>
        <c:lblOffset val="100"/>
        <c:noMultiLvlLbl val="0"/>
      </c:catAx>
      <c:valAx>
        <c:axId val="-387994816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388005696"/>
        <c:crosses val="autoZero"/>
        <c:crossBetween val="between"/>
      </c:valAx>
      <c:valAx>
        <c:axId val="-387993184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one"/>
        <c:spPr>
          <a:noFill/>
          <a:ln>
            <a:noFill/>
          </a:ln>
        </c:spPr>
        <c:crossAx val="-388005152"/>
        <c:crosses val="max"/>
        <c:crossBetween val="between"/>
      </c:valAx>
      <c:catAx>
        <c:axId val="-38800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87993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83641387053098E-2"/>
          <c:y val="6.2521350577119494E-2"/>
          <c:w val="0.93939395254030222"/>
          <c:h val="0.6653511298892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'M9'!$D$24</c:f>
              <c:strCache>
                <c:ptCount val="1"/>
                <c:pt idx="0">
                  <c:v>LIODS-TRT2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DC1-42B6-AE4C-28D4354BA54E}"/>
                </c:ext>
              </c:extLst>
            </c:dLbl>
            <c:dLbl>
              <c:idx val="1"/>
              <c:layout>
                <c:manualLayout>
                  <c:x val="-1.214882308276391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DC1-42B6-AE4C-28D4354BA5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DC1-42B6-AE4C-28D4354BA54E}"/>
                </c:ext>
              </c:extLst>
            </c:dLbl>
            <c:dLbl>
              <c:idx val="3"/>
              <c:layout>
                <c:manualLayout>
                  <c:x val="-9.9164936543163914E-17"/>
                  <c:y val="1.81524571995075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DC1-42B6-AE4C-28D4354BA5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'M9'!$C$25:$C$28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'M9'!$D$25:$D$28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C1-42B6-AE4C-28D4354BA54E}"/>
            </c:ext>
          </c:extLst>
        </c:ser>
        <c:ser>
          <c:idx val="1"/>
          <c:order val="1"/>
          <c:tx>
            <c:strRef>
              <c:f>'M9'!$E$24</c:f>
              <c:strCache>
                <c:ptCount val="1"/>
                <c:pt idx="0">
                  <c:v>Plano de ação inovadora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C1-42B6-AE4C-28D4354BA5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DC1-42B6-AE4C-28D4354BA5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DC1-42B6-AE4C-28D4354BA54E}"/>
                </c:ext>
              </c:extLst>
            </c:dLbl>
            <c:dLbl>
              <c:idx val="3"/>
              <c:layout>
                <c:manualLayout>
                  <c:x val="-1.9832987308632783E-16"/>
                  <c:y val="-1.2999656415048763E-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DC1-42B6-AE4C-28D4354BA5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'M9'!$C$25:$C$28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'M9'!$E$25:$E$28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C1-42B6-AE4C-28D4354BA54E}"/>
            </c:ext>
          </c:extLst>
        </c:ser>
        <c:ser>
          <c:idx val="2"/>
          <c:order val="2"/>
          <c:tx>
            <c:strRef>
              <c:f>'M9'!$F$24</c:f>
              <c:strCache>
                <c:ptCount val="1"/>
                <c:pt idx="0">
                  <c:v>% execução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C1-42B6-AE4C-28D4354BA54E}"/>
                </c:ext>
              </c:extLst>
            </c:dLbl>
            <c:dLbl>
              <c:idx val="1"/>
              <c:layout>
                <c:manualLayout>
                  <c:x val="2.8222222222222221E-3"/>
                  <c:y val="6.64052287581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C1-42B6-AE4C-28D4354BA54E}"/>
                </c:ext>
              </c:extLst>
            </c:dLbl>
            <c:dLbl>
              <c:idx val="2"/>
              <c:layout>
                <c:manualLayout>
                  <c:x val="2.8222222222222221E-3"/>
                  <c:y val="6.2254901960784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C1-42B6-AE4C-28D4354BA54E}"/>
                </c:ext>
              </c:extLst>
            </c:dLbl>
            <c:dLbl>
              <c:idx val="3"/>
              <c:layout>
                <c:manualLayout>
                  <c:x val="0"/>
                  <c:y val="7.6240320237931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C1-42B6-AE4C-28D4354BA5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'M9'!$C$25:$C$28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'M9'!$F$25:$F$28</c:f>
              <c:numCache>
                <c:formatCode>0%</c:formatCode>
                <c:ptCount val="4"/>
                <c:pt idx="0">
                  <c:v>0</c:v>
                </c:pt>
                <c:pt idx="1">
                  <c:v>0.6</c:v>
                </c:pt>
                <c:pt idx="2">
                  <c:v>0.9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C1-42B6-AE4C-28D4354BA54E}"/>
            </c:ext>
          </c:extLst>
        </c:ser>
        <c:ser>
          <c:idx val="3"/>
          <c:order val="3"/>
          <c:tx>
            <c:strRef>
              <c:f>'M9'!$G$24</c:f>
              <c:strCache>
                <c:ptCount val="1"/>
                <c:pt idx="0">
                  <c:v>Ação ODS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C1-42B6-AE4C-28D4354BA5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DC1-42B6-AE4C-28D4354BA5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DC1-42B6-AE4C-28D4354BA5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DC1-42B6-AE4C-28D4354BA5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'M9'!$C$25:$C$28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'M9'!$G$25:$G$28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DC1-42B6-AE4C-28D4354BA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8153088"/>
        <c:axId val="78155808"/>
      </c:barChart>
      <c:lineChart>
        <c:grouping val="standard"/>
        <c:varyColors val="0"/>
        <c:ser>
          <c:idx val="4"/>
          <c:order val="4"/>
          <c:tx>
            <c:strRef>
              <c:f>'M9'!$H$24</c:f>
              <c:strCache>
                <c:ptCount val="1"/>
                <c:pt idx="0">
                  <c:v>Meta - cumprimento acumulado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558086560364495E-2"/>
                  <c:y val="-4.06504065040657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C1-42B6-AE4C-28D4354BA54E}"/>
                </c:ext>
              </c:extLst>
            </c:dLbl>
            <c:dLbl>
              <c:idx val="1"/>
              <c:layout>
                <c:manualLayout>
                  <c:x val="-2.42976461655277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DC1-42B6-AE4C-28D4354BA54E}"/>
                </c:ext>
              </c:extLst>
            </c:dLbl>
            <c:dLbl>
              <c:idx val="2"/>
              <c:layout>
                <c:manualLayout>
                  <c:x val="-1.9637865627900181E-2"/>
                  <c:y val="-1.5511060277878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DC1-42B6-AE4C-28D4354BA54E}"/>
                </c:ext>
              </c:extLst>
            </c:dLbl>
            <c:dLbl>
              <c:idx val="3"/>
              <c:layout>
                <c:manualLayout>
                  <c:x val="-3.2454354143445788E-2"/>
                  <c:y val="-1.0891474319704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DC1-42B6-AE4C-28D4354BA5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'M9'!$C$25:$C$28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'M9'!$H$25:$H$28</c:f>
              <c:numCache>
                <c:formatCode>0%</c:formatCode>
                <c:ptCount val="4"/>
                <c:pt idx="0">
                  <c:v>0.2</c:v>
                </c:pt>
                <c:pt idx="1">
                  <c:v>0.8</c:v>
                </c:pt>
                <c:pt idx="2">
                  <c:v>0.97499999999999998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C1-42B6-AE4C-28D4354BA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57984"/>
        <c:axId val="78148736"/>
      </c:lineChart>
      <c:catAx>
        <c:axId val="7815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155808"/>
        <c:crosses val="autoZero"/>
        <c:auto val="1"/>
        <c:lblAlgn val="ctr"/>
        <c:lblOffset val="100"/>
        <c:noMultiLvlLbl val="0"/>
      </c:catAx>
      <c:valAx>
        <c:axId val="7815580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78153088"/>
        <c:crosses val="autoZero"/>
        <c:crossBetween val="between"/>
      </c:valAx>
      <c:valAx>
        <c:axId val="78148736"/>
        <c:scaling>
          <c:orientation val="minMax"/>
          <c:max val="1"/>
        </c:scaling>
        <c:delete val="1"/>
        <c:axPos val="r"/>
        <c:numFmt formatCode="0%" sourceLinked="1"/>
        <c:majorTickMark val="out"/>
        <c:minorTickMark val="none"/>
        <c:tickLblPos val="nextTo"/>
        <c:crossAx val="78157984"/>
        <c:crosses val="max"/>
        <c:crossBetween val="between"/>
      </c:valAx>
      <c:catAx>
        <c:axId val="78157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148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Juízo 100% Digital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'M10'!$B$12:$B$16</c15:sqref>
                  </c15:fullRef>
                </c:ext>
              </c:extLst>
              <c:f>'M10'!$B$13:$B$16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'M10'!$F$12:$F$16</c15:sqref>
                  </c15:fullRef>
                </c:ext>
              </c:extLst>
              <c:f>'M10'!$F$13:$F$16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6-4A79-A09F-D7FC25898F71}"/>
            </c:ext>
          </c:extLst>
        </c:ser>
        <c:ser>
          <c:idx val="1"/>
          <c:order val="1"/>
          <c:tx>
            <c:v>Balcão Virtual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0.111675156660979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C6-4A79-A09F-D7FC25898F71}"/>
                </c:ext>
              </c:extLst>
            </c:dLbl>
            <c:dLbl>
              <c:idx val="2"/>
              <c:layout>
                <c:manualLayout>
                  <c:x val="5.521048999309869E-3"/>
                  <c:y val="2.076843198338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A7-4059-9A6C-B773518A4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'M10'!$B$12:$B$16</c15:sqref>
                  </c15:fullRef>
                </c:ext>
              </c:extLst>
              <c:f>'M10'!$B$13:$B$16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'M10'!$H$12:$H$16</c15:sqref>
                  </c15:fullRef>
                </c:ext>
              </c:extLst>
              <c:f>'M10'!$H$13:$H$16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6-4A79-A09F-D7FC25898F71}"/>
            </c:ext>
          </c:extLst>
        </c:ser>
        <c:ser>
          <c:idx val="2"/>
          <c:order val="2"/>
          <c:tx>
            <c:v>Codex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C6-4A79-A09F-D7FC25898F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8C6-4A79-A09F-D7FC25898F7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7A7-4059-9A6C-B773518A4B1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7A7-4059-9A6C-B773518A4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'M10'!$B$12:$B$16</c15:sqref>
                  </c15:fullRef>
                </c:ext>
              </c:extLst>
              <c:f>'M10'!$B$13:$B$16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'M10'!$J$12:$J$16</c15:sqref>
                  </c15:fullRef>
                </c:ext>
              </c:extLst>
              <c:f>'M10'!$J$13:$J$16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C6-4A79-A09F-D7FC25898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87998080"/>
        <c:axId val="-387996448"/>
      </c:barChart>
      <c:lineChart>
        <c:grouping val="standard"/>
        <c:varyColors val="0"/>
        <c:ser>
          <c:idx val="3"/>
          <c:order val="3"/>
          <c:tx>
            <c:v>Meta - cumprimento acumulado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6655211912943915E-2"/>
                  <c:y val="-1.0152286969179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C6-4A79-A09F-D7FC25898F71}"/>
                </c:ext>
              </c:extLst>
            </c:dLbl>
            <c:dLbl>
              <c:idx val="2"/>
              <c:layout>
                <c:manualLayout>
                  <c:x val="-4.9689440993788817E-2"/>
                  <c:y val="6.2305295950155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A7-4059-9A6C-B773518A4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'M10'!$B$12:$B$16</c15:sqref>
                  </c15:fullRef>
                </c:ext>
              </c:extLst>
              <c:f>'M10'!$B$13:$B$16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'M10'!$K$12:$K$16</c15:sqref>
                  </c15:fullRef>
                </c:ext>
              </c:extLst>
              <c:f>'M10'!$K$13:$K$16</c:f>
              <c:numCache>
                <c:formatCode>0.0%</c:formatCode>
                <c:ptCount val="4"/>
                <c:pt idx="0">
                  <c:v>0.66669999999999996</c:v>
                </c:pt>
                <c:pt idx="1" formatCode="0%">
                  <c:v>1</c:v>
                </c:pt>
                <c:pt idx="2" formatCode="0%">
                  <c:v>1</c:v>
                </c:pt>
                <c:pt idx="3" formatCode="0%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C6-4A79-A09F-D7FC25898F71}"/>
            </c:ext>
          </c:extLst>
        </c:ser>
        <c:ser>
          <c:idx val="12"/>
          <c:order val="4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'M10'!$B$12:$B$16</c15:sqref>
                  </c15:fullRef>
                </c:ext>
              </c:extLst>
              <c:f>'M10'!$B$13:$B$16</c:f>
              <c:strCache>
                <c:ptCount val="4"/>
                <c:pt idx="0">
                  <c:v>Mês</c:v>
                </c:pt>
                <c:pt idx="1">
                  <c:v>Março</c:v>
                </c:pt>
                <c:pt idx="2">
                  <c:v>Junho</c:v>
                </c:pt>
                <c:pt idx="3">
                  <c:v>Setembro</c:v>
                </c:pt>
                <c:pt idx="4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'M10'!$O$12:$O$16</c15:sqref>
                  </c15:fullRef>
                </c:ext>
              </c:extLst>
              <c:f>'M10'!$O$13:$O$16</c:f>
            </c:numRef>
          </c:val>
          <c:smooth val="0"/>
          <c:extLst>
            <c:ext xmlns:c16="http://schemas.microsoft.com/office/drawing/2014/chart" uri="{C3380CC4-5D6E-409C-BE32-E72D297353CC}">
              <c16:uniqueId val="{00000008-C8C6-4A79-A09F-D7FC25898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7998080"/>
        <c:axId val="-387996448"/>
      </c:lineChart>
      <c:catAx>
        <c:axId val="-3879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87996448"/>
        <c:crosses val="autoZero"/>
        <c:auto val="1"/>
        <c:lblAlgn val="ctr"/>
        <c:lblOffset val="100"/>
        <c:noMultiLvlLbl val="0"/>
      </c:catAx>
      <c:valAx>
        <c:axId val="-387996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79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3431327994075E-4"/>
          <c:y val="1.6614745586708203E-2"/>
          <c:w val="0.99915116568672002"/>
          <c:h val="0.72399375311730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'M11'!$F$22</c:f>
              <c:strCache>
                <c:ptCount val="1"/>
                <c:pt idx="0">
                  <c:v>Plano de 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6F-4C6D-9907-E84F08EA8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'M11'!$E$23:$E$26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'M11'!$F$23:$F$26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6F-4C6D-9907-E84F08EA86AE}"/>
            </c:ext>
          </c:extLst>
        </c:ser>
        <c:ser>
          <c:idx val="1"/>
          <c:order val="1"/>
          <c:tx>
            <c:strRef>
              <c:f>'M11'!$G$22</c:f>
              <c:strCache>
                <c:ptCount val="1"/>
                <c:pt idx="0">
                  <c:v>Monitoramento e documentação do plano de 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6F-4C6D-9907-E84F08EA86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56F-4C6D-9907-E84F08EA86A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56F-4C6D-9907-E84F08EA86A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56F-4C6D-9907-E84F08EA8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'M11'!$E$23:$E$26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'M11'!$G$23:$G$26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6F-4C6D-9907-E84F08EA86AE}"/>
            </c:ext>
          </c:extLst>
        </c:ser>
        <c:ser>
          <c:idx val="2"/>
          <c:order val="2"/>
          <c:tx>
            <c:strRef>
              <c:f>'M11'!$H$22</c:f>
              <c:strCache>
                <c:ptCount val="1"/>
                <c:pt idx="0">
                  <c:v>Divulgação dos resultados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6F-4C6D-9907-E84F08EA86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56F-4C6D-9907-E84F08EA86A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56F-4C6D-9907-E84F08EA86A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56F-4C6D-9907-E84F08EA8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'M11'!$E$23:$E$26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'M11'!$H$23:$H$26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6F-4C6D-9907-E84F08EA8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575520"/>
        <c:axId val="76572800"/>
      </c:barChart>
      <c:lineChart>
        <c:grouping val="standard"/>
        <c:varyColors val="0"/>
        <c:ser>
          <c:idx val="3"/>
          <c:order val="3"/>
          <c:tx>
            <c:strRef>
              <c:f>'M11'!$I$22</c:f>
              <c:strCache>
                <c:ptCount val="1"/>
                <c:pt idx="0">
                  <c:v>Meta - cumprimento acumulado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68316173006696E-2"/>
                  <c:y val="2.076843198338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6F-4C6D-9907-E84F08EA8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'M11'!$E$23:$E$26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'M11'!$I$23:$I$26</c:f>
              <c:numCache>
                <c:formatCode>0%</c:formatCode>
                <c:ptCount val="4"/>
                <c:pt idx="0">
                  <c:v>0.2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56F-4C6D-9907-E84F08EA8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75520"/>
        <c:axId val="76572800"/>
      </c:lineChart>
      <c:catAx>
        <c:axId val="7657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572800"/>
        <c:crosses val="autoZero"/>
        <c:auto val="1"/>
        <c:lblAlgn val="ctr"/>
        <c:lblOffset val="100"/>
        <c:noMultiLvlLbl val="0"/>
      </c:catAx>
      <c:valAx>
        <c:axId val="765728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7657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138952257136066"/>
          <c:w val="0.99789326334208228"/>
          <c:h val="0.17861047742863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986176410344349E-2"/>
          <c:y val="5.2748365803868012E-2"/>
          <c:w val="0.9459146100385365"/>
          <c:h val="0.72399375311730896"/>
        </c:manualLayout>
      </c:layout>
      <c:barChart>
        <c:barDir val="col"/>
        <c:grouping val="clustered"/>
        <c:varyColors val="0"/>
        <c:ser>
          <c:idx val="0"/>
          <c:order val="0"/>
          <c:tx>
            <c:v>Realização de ações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721-45F0-8E17-1BC9F08DB0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866-4367-88FD-AC376150F88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721-45F0-8E17-1BC9F08DB0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'M12'!$B$13:$B$17</c15:sqref>
                  </c15:fullRef>
                </c:ext>
              </c:extLst>
              <c:f>'M12'!$B$14:$B$17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'M12'!$D$13:$D$17</c15:sqref>
                  </c15:fullRef>
                </c:ext>
              </c:extLst>
              <c:f>'M12'!$D$14:$D$17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6-4367-88FD-AC376150F881}"/>
            </c:ext>
          </c:extLst>
        </c:ser>
        <c:ser>
          <c:idx val="1"/>
          <c:order val="1"/>
          <c:tx>
            <c:v>% magistrados(as)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'M12'!$B$13:$B$17</c15:sqref>
                  </c15:fullRef>
                </c:ext>
              </c:extLst>
              <c:f>'M12'!$B$14:$B$17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'M12'!$G$13:$G$17</c15:sqref>
                  </c15:fullRef>
                </c:ext>
              </c:extLst>
              <c:f>'M12'!$G$14:$G$17</c:f>
              <c:numCache>
                <c:formatCode>0.0%</c:formatCode>
                <c:ptCount val="4"/>
                <c:pt idx="0">
                  <c:v>0</c:v>
                </c:pt>
                <c:pt idx="1">
                  <c:v>8.3999999999999995E-3</c:v>
                </c:pt>
                <c:pt idx="2">
                  <c:v>1.1900000000000001E-2</c:v>
                </c:pt>
                <c:pt idx="3">
                  <c:v>1.38E-2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66-4367-88FD-AC376150F881}"/>
            </c:ext>
          </c:extLst>
        </c:ser>
        <c:ser>
          <c:idx val="2"/>
          <c:order val="2"/>
          <c:tx>
            <c:v>% servidores(as)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1300795659518844E-3"/>
                  <c:y val="2.1231415406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66-4367-88FD-AC376150F881}"/>
                </c:ext>
              </c:extLst>
            </c:dLbl>
            <c:dLbl>
              <c:idx val="1"/>
              <c:layout>
                <c:manualLayout>
                  <c:x val="1.0840106087935879E-2"/>
                  <c:y val="1.6985132325214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66-4367-88FD-AC376150F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'M12'!$B$13:$B$17</c15:sqref>
                  </c15:fullRef>
                </c:ext>
              </c:extLst>
              <c:f>'M12'!$B$14:$B$17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'M12'!$K$13:$K$17</c15:sqref>
                  </c15:fullRef>
                </c:ext>
              </c:extLst>
              <c:f>'M12'!$K$14:$K$17</c:f>
              <c:numCache>
                <c:formatCode>0.0%</c:formatCode>
                <c:ptCount val="4"/>
                <c:pt idx="0">
                  <c:v>0.1245</c:v>
                </c:pt>
                <c:pt idx="1">
                  <c:v>0.2311</c:v>
                </c:pt>
                <c:pt idx="2">
                  <c:v>0.34050000000000002</c:v>
                </c:pt>
                <c:pt idx="3">
                  <c:v>0.43669999999999998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66-4367-88FD-AC376150F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88001888"/>
        <c:axId val="-388003520"/>
      </c:barChart>
      <c:lineChart>
        <c:grouping val="standard"/>
        <c:varyColors val="0"/>
        <c:ser>
          <c:idx val="3"/>
          <c:order val="3"/>
          <c:tx>
            <c:v>Meta - cumprimento acumulado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330610005631309E-2"/>
                  <c:y val="-1.2738849243910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66-4367-88FD-AC376150F881}"/>
                </c:ext>
              </c:extLst>
            </c:dLbl>
            <c:dLbl>
              <c:idx val="1"/>
              <c:layout>
                <c:manualLayout>
                  <c:x val="-2.439023869785573E-2"/>
                  <c:y val="-2.123141540651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66-4367-88FD-AC376150F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'M12'!$B$13:$B$17</c15:sqref>
                  </c15:fullRef>
                </c:ext>
              </c:extLst>
              <c:f>'M12'!$B$14:$B$17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'M12'!$L$13:$L$17</c15:sqref>
                  </c15:fullRef>
                </c:ext>
              </c:extLst>
              <c:f>'M12'!$L$14:$L$17</c:f>
              <c:numCache>
                <c:formatCode>0.0%</c:formatCode>
                <c:ptCount val="4"/>
                <c:pt idx="0">
                  <c:v>0.33333333333333331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0.66666666666666663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866-4367-88FD-AC376150F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8001888"/>
        <c:axId val="-388003520"/>
      </c:lineChart>
      <c:catAx>
        <c:axId val="-3880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88003520"/>
        <c:crosses val="autoZero"/>
        <c:auto val="1"/>
        <c:lblAlgn val="ctr"/>
        <c:lblOffset val="100"/>
        <c:noMultiLvlLbl val="0"/>
      </c:catAx>
      <c:valAx>
        <c:axId val="-388003520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-38800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173664945653556E-2"/>
          <c:y val="0.86837288263520374"/>
          <c:w val="0.84468014032095129"/>
          <c:h val="0.12802353895412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97435076712978E-2"/>
          <c:y val="5.3021695072926013E-2"/>
          <c:w val="0.87942327476751836"/>
          <c:h val="0.76622135647066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'M1-2ºG'!$M$11</c:f>
              <c:strCache>
                <c:ptCount val="1"/>
                <c:pt idx="0">
                  <c:v>Cumprimento da meta acumulado 1,2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'M1-2ºG'!$B$12:$B$24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'M1-2ºG'!$M$12:$M$24</c:f>
              <c:numCache>
                <c:formatCode>0.00%</c:formatCode>
                <c:ptCount val="13"/>
                <c:pt idx="0">
                  <c:v>0.16006600660066006</c:v>
                </c:pt>
                <c:pt idx="1">
                  <c:v>0.56574122577265584</c:v>
                </c:pt>
                <c:pt idx="2">
                  <c:v>0.73096013649759584</c:v>
                </c:pt>
                <c:pt idx="3">
                  <c:v>0.82696177062374243</c:v>
                </c:pt>
                <c:pt idx="4">
                  <c:v>0.8701668580290175</c:v>
                </c:pt>
                <c:pt idx="5">
                  <c:v>0.88649262202043133</c:v>
                </c:pt>
                <c:pt idx="6">
                  <c:v>0.87532051606887673</c:v>
                </c:pt>
                <c:pt idx="7">
                  <c:v>0.87374110610799849</c:v>
                </c:pt>
                <c:pt idx="8">
                  <c:v>0.88246809583484731</c:v>
                </c:pt>
                <c:pt idx="9">
                  <c:v>0.8886905120129458</c:v>
                </c:pt>
                <c:pt idx="10">
                  <c:v>0.88834330538733397</c:v>
                </c:pt>
                <c:pt idx="11">
                  <c:v>0.88266537629511554</c:v>
                </c:pt>
                <c:pt idx="12">
                  <c:v>0.88266537629511554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A61-9F9E-1B1B8C28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12847904"/>
        <c:axId val="-51285280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'[3]Dados Meta 1'!$N$5:$N$17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2-4A61-9F9E-1B1B8C28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12848992"/>
        <c:axId val="-512850624"/>
      </c:lineChart>
      <c:catAx>
        <c:axId val="-512847904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512852800"/>
        <c:crosses val="autoZero"/>
        <c:auto val="1"/>
        <c:lblAlgn val="ctr"/>
        <c:lblOffset val="100"/>
        <c:noMultiLvlLbl val="0"/>
      </c:catAx>
      <c:valAx>
        <c:axId val="-512852800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512847904"/>
        <c:crosses val="autoZero"/>
        <c:crossBetween val="between"/>
      </c:valAx>
      <c:valAx>
        <c:axId val="-5128506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512848992"/>
        <c:crosses val="max"/>
        <c:crossBetween val="between"/>
      </c:valAx>
      <c:catAx>
        <c:axId val="-512848992"/>
        <c:scaling>
          <c:orientation val="minMax"/>
        </c:scaling>
        <c:delete val="1"/>
        <c:axPos val="b"/>
        <c:majorTickMark val="out"/>
        <c:minorTickMark val="none"/>
        <c:tickLblPos val="nextTo"/>
        <c:crossAx val="-51285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56290339152442E-2"/>
          <c:y val="0"/>
          <c:w val="0.9043973443536949"/>
          <c:h val="0.82512665368883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'M1-Geral'!$M$11</c:f>
              <c:strCache>
                <c:ptCount val="1"/>
                <c:pt idx="0">
                  <c:v>Cumprimento da meta acumulado 1,2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'M1-Geral'!$B$12:$B$24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'M1-Geral'!$M$12:$M$24</c:f>
              <c:numCache>
                <c:formatCode>0.00%</c:formatCode>
                <c:ptCount val="13"/>
                <c:pt idx="0">
                  <c:v>0.58007130936125018</c:v>
                </c:pt>
                <c:pt idx="1">
                  <c:v>0.78097933281879772</c:v>
                </c:pt>
                <c:pt idx="2">
                  <c:v>0.86790041971297049</c:v>
                </c:pt>
                <c:pt idx="3">
                  <c:v>0.91200841353814777</c:v>
                </c:pt>
                <c:pt idx="4">
                  <c:v>0.95228995508550374</c:v>
                </c:pt>
                <c:pt idx="5">
                  <c:v>0.9739891246247272</c:v>
                </c:pt>
                <c:pt idx="6">
                  <c:v>0.97360502542464566</c:v>
                </c:pt>
                <c:pt idx="7">
                  <c:v>0.98293743436640257</c:v>
                </c:pt>
                <c:pt idx="8">
                  <c:v>0.99707147037121846</c:v>
                </c:pt>
                <c:pt idx="9">
                  <c:v>1.0034982221773046</c:v>
                </c:pt>
                <c:pt idx="10">
                  <c:v>1.0051397561077819</c:v>
                </c:pt>
                <c:pt idx="11">
                  <c:v>0.99236847199328937</c:v>
                </c:pt>
                <c:pt idx="12">
                  <c:v>0.99236847199328937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2-4E19-9223-CE1FA5A9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12844096"/>
        <c:axId val="-51284355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'[3]Dados Meta 1'!$N$5:$N$17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2-4E19-9223-CE1FA5A9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12844096"/>
        <c:axId val="-512843552"/>
      </c:lineChart>
      <c:catAx>
        <c:axId val="-512844096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512843552"/>
        <c:crosses val="autoZero"/>
        <c:auto val="1"/>
        <c:lblAlgn val="ctr"/>
        <c:lblOffset val="100"/>
        <c:noMultiLvlLbl val="0"/>
      </c:catAx>
      <c:valAx>
        <c:axId val="-512843552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5128440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636260590758143E-2"/>
          <c:y val="8.658008658008658E-3"/>
          <c:w val="0.93071014728092272"/>
          <c:h val="0.75665746327163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'M2-1ºG'!$L$11</c:f>
              <c:strCache>
                <c:ptCount val="1"/>
                <c:pt idx="0">
                  <c:v>Cumprimento da meta acumulado 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'M2-1ºG'!$B$12:$B$24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'M2-1ºG'!$L$12:$L$24</c:f>
              <c:numCache>
                <c:formatCode>0.00%</c:formatCode>
                <c:ptCount val="13"/>
                <c:pt idx="0">
                  <c:v>0.83899603143279955</c:v>
                </c:pt>
                <c:pt idx="1">
                  <c:v>0.86784683335603763</c:v>
                </c:pt>
                <c:pt idx="2">
                  <c:v>0.89765179054259137</c:v>
                </c:pt>
                <c:pt idx="3">
                  <c:v>0.9213231598538314</c:v>
                </c:pt>
                <c:pt idx="4">
                  <c:v>0.94670497738480952</c:v>
                </c:pt>
                <c:pt idx="5">
                  <c:v>0.96452764002291969</c:v>
                </c:pt>
                <c:pt idx="6">
                  <c:v>0.97996621689428054</c:v>
                </c:pt>
                <c:pt idx="7">
                  <c:v>0.99660370358564609</c:v>
                </c:pt>
                <c:pt idx="8">
                  <c:v>1.0098316593460297</c:v>
                </c:pt>
                <c:pt idx="9">
                  <c:v>1.0207512871289535</c:v>
                </c:pt>
                <c:pt idx="10">
                  <c:v>1.0294589268147547</c:v>
                </c:pt>
                <c:pt idx="11">
                  <c:v>1.0354379164797869</c:v>
                </c:pt>
                <c:pt idx="12">
                  <c:v>1.0354379164797869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D-4717-BBAF-0C7FC47B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90493424"/>
        <c:axId val="-39049723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D-4717-BBAF-0C7FC47B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493424"/>
        <c:axId val="-390497232"/>
      </c:lineChart>
      <c:catAx>
        <c:axId val="-390493424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390497232"/>
        <c:crosses val="autoZero"/>
        <c:auto val="1"/>
        <c:lblAlgn val="ctr"/>
        <c:lblOffset val="100"/>
        <c:noMultiLvlLbl val="0"/>
      </c:catAx>
      <c:valAx>
        <c:axId val="-390497232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3904934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'M2-2ºG'!$L$11</c:f>
              <c:strCache>
                <c:ptCount val="1"/>
                <c:pt idx="0">
                  <c:v>Cumprimento da meta acumulado 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'M2-2ºG'!$B$12:$B$24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'M2-2ºG'!$L$12:$L$24</c:f>
              <c:numCache>
                <c:formatCode>0.00%</c:formatCode>
                <c:ptCount val="13"/>
                <c:pt idx="0">
                  <c:v>1.0010094277027064</c:v>
                </c:pt>
                <c:pt idx="1">
                  <c:v>1.0054461667364891</c:v>
                </c:pt>
                <c:pt idx="2">
                  <c:v>1.0114801781817471</c:v>
                </c:pt>
                <c:pt idx="3">
                  <c:v>1.0151912860490504</c:v>
                </c:pt>
                <c:pt idx="4">
                  <c:v>1.0193197472912232</c:v>
                </c:pt>
                <c:pt idx="5">
                  <c:v>1.0188201626939855</c:v>
                </c:pt>
                <c:pt idx="6">
                  <c:v>1.0174969184980307</c:v>
                </c:pt>
                <c:pt idx="7">
                  <c:v>1.0173198999471831</c:v>
                </c:pt>
                <c:pt idx="8">
                  <c:v>1.0184537366459749</c:v>
                </c:pt>
                <c:pt idx="9">
                  <c:v>1.0176294102234131</c:v>
                </c:pt>
                <c:pt idx="10">
                  <c:v>1.0183386186531511</c:v>
                </c:pt>
                <c:pt idx="11">
                  <c:v>1.0189669981316354</c:v>
                </c:pt>
                <c:pt idx="12">
                  <c:v>1.0189669981316354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D-45B5-9C5F-0EA60CD4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90498320"/>
        <c:axId val="-39049179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D-45B5-9C5F-0EA60CD4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498320"/>
        <c:axId val="-390491792"/>
      </c:lineChart>
      <c:catAx>
        <c:axId val="-390498320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390491792"/>
        <c:crosses val="autoZero"/>
        <c:auto val="1"/>
        <c:lblAlgn val="ctr"/>
        <c:lblOffset val="100"/>
        <c:noMultiLvlLbl val="0"/>
      </c:catAx>
      <c:valAx>
        <c:axId val="-390491792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390498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93377914470579E-2"/>
          <c:y val="8.658008658008658E-3"/>
          <c:w val="0.93049171122653429"/>
          <c:h val="0.75665746327163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'M2-Geral'!$L$11</c:f>
              <c:strCache>
                <c:ptCount val="1"/>
                <c:pt idx="0">
                  <c:v>Cumprimento da meta acumulado 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'M2-Geral'!$B$12:$B$24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'M2-Geral'!$L$12:$L$24</c:f>
              <c:numCache>
                <c:formatCode>0.00%</c:formatCode>
                <c:ptCount val="13"/>
                <c:pt idx="0">
                  <c:v>0.86810104889051176</c:v>
                </c:pt>
                <c:pt idx="1">
                  <c:v>0.89262104273459641</c:v>
                </c:pt>
                <c:pt idx="2">
                  <c:v>0.91817935709821241</c:v>
                </c:pt>
                <c:pt idx="3">
                  <c:v>0.93828516671971152</c:v>
                </c:pt>
                <c:pt idx="4">
                  <c:v>0.95983740292394548</c:v>
                </c:pt>
                <c:pt idx="5">
                  <c:v>0.974345693433741</c:v>
                </c:pt>
                <c:pt idx="6">
                  <c:v>0.98676699082985786</c:v>
                </c:pt>
                <c:pt idx="7">
                  <c:v>1.0003689523600452</c:v>
                </c:pt>
                <c:pt idx="8">
                  <c:v>1.0114026511782173</c:v>
                </c:pt>
                <c:pt idx="9">
                  <c:v>1.0201807534779812</c:v>
                </c:pt>
                <c:pt idx="10">
                  <c:v>1.0274238922849483</c:v>
                </c:pt>
                <c:pt idx="11">
                  <c:v>1.0324204637859991</c:v>
                </c:pt>
                <c:pt idx="12">
                  <c:v>1.0324204637859991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4-42B8-A2D5-C900316C0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90489072"/>
        <c:axId val="-39048526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4-42B8-A2D5-C900316C0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489072"/>
        <c:axId val="-390485264"/>
      </c:lineChart>
      <c:catAx>
        <c:axId val="-390489072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390485264"/>
        <c:crosses val="autoZero"/>
        <c:auto val="1"/>
        <c:lblAlgn val="ctr"/>
        <c:lblOffset val="100"/>
        <c:noMultiLvlLbl val="0"/>
      </c:catAx>
      <c:valAx>
        <c:axId val="-390485264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3904890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786753499925658E-2"/>
          <c:y val="1.4673091236729737E-3"/>
          <c:w val="0.95345667143412993"/>
          <c:h val="0.82445393478357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'Meta 3'!$M$12</c:f>
              <c:strCache>
                <c:ptCount val="1"/>
                <c:pt idx="0">
                  <c:v>Cumprimento da meta acumulado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'Meta 3'!$B$13:$B$25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'Meta 3'!$M$13:$M$25</c:f>
              <c:numCache>
                <c:formatCode>0.00%</c:formatCode>
                <c:ptCount val="13"/>
                <c:pt idx="0">
                  <c:v>0.69188988419620467</c:v>
                </c:pt>
                <c:pt idx="1">
                  <c:v>0.8891497013908598</c:v>
                </c:pt>
                <c:pt idx="2">
                  <c:v>0.93350180690219475</c:v>
                </c:pt>
                <c:pt idx="3">
                  <c:v>0.9335385744587561</c:v>
                </c:pt>
                <c:pt idx="4">
                  <c:v>0.94776765920381922</c:v>
                </c:pt>
                <c:pt idx="5">
                  <c:v>0.95040291176843439</c:v>
                </c:pt>
                <c:pt idx="6">
                  <c:v>0.94917348195115436</c:v>
                </c:pt>
                <c:pt idx="7">
                  <c:v>0.94537503722739091</c:v>
                </c:pt>
                <c:pt idx="8">
                  <c:v>0.94152669861658533</c:v>
                </c:pt>
                <c:pt idx="9">
                  <c:v>0.93876208782242465</c:v>
                </c:pt>
                <c:pt idx="10">
                  <c:v>0.93755880169650785</c:v>
                </c:pt>
                <c:pt idx="11">
                  <c:v>0.93083994439483708</c:v>
                </c:pt>
                <c:pt idx="12">
                  <c:v>0.93083994439483708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B-44A1-BB19-12A796AED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90491248"/>
        <c:axId val="-39048961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'Dados Meta 3'!#REF!</c:f>
              <c:numCache>
                <c:formatCode>ge\r\a\l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B-44A1-BB19-12A796AEDD41}"/>
            </c:ext>
          </c:extLst>
        </c:ser>
        <c:ser>
          <c:idx val="2"/>
          <c:order val="2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CB-44A1-BB19-12A796AED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491248"/>
        <c:axId val="-390489616"/>
      </c:lineChart>
      <c:catAx>
        <c:axId val="-390491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390489616"/>
        <c:crosses val="autoZero"/>
        <c:auto val="1"/>
        <c:lblAlgn val="ctr"/>
        <c:lblOffset val="100"/>
        <c:noMultiLvlLbl val="0"/>
      </c:catAx>
      <c:valAx>
        <c:axId val="-390489616"/>
        <c:scaling>
          <c:orientation val="minMax"/>
          <c:max val="1.1000000000000001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0.00%" sourceLinked="1"/>
        <c:majorTickMark val="out"/>
        <c:minorTickMark val="none"/>
        <c:tickLblPos val="nextTo"/>
        <c:crossAx val="-3904912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83629722524895E-2"/>
          <c:y val="2.1645021645021644E-2"/>
          <c:w val="0.94571315008600432"/>
          <c:h val="0.80427651089068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'Meta 5-1ºG'!$M$11</c:f>
              <c:strCache>
                <c:ptCount val="1"/>
                <c:pt idx="0">
                  <c:v>Cumprimento da meta acumulado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'Meta 5-1ºG'!$B$12:$B$24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'Meta 5-1ºG'!$M$12:$M$24</c:f>
              <c:numCache>
                <c:formatCode>0.00%</c:formatCode>
                <c:ptCount val="13"/>
                <c:pt idx="0">
                  <c:v>0.56381869043701116</c:v>
                </c:pt>
                <c:pt idx="1">
                  <c:v>0.6162445804482598</c:v>
                </c:pt>
                <c:pt idx="2">
                  <c:v>0.66668680775117539</c:v>
                </c:pt>
                <c:pt idx="3">
                  <c:v>0.73160476389595386</c:v>
                </c:pt>
                <c:pt idx="4">
                  <c:v>0.79773545944499402</c:v>
                </c:pt>
                <c:pt idx="5">
                  <c:v>0.85476944887853579</c:v>
                </c:pt>
                <c:pt idx="6">
                  <c:v>0.91871148791234858</c:v>
                </c:pt>
                <c:pt idx="7">
                  <c:v>0.98656591373554103</c:v>
                </c:pt>
                <c:pt idx="8">
                  <c:v>1.0690855041448126</c:v>
                </c:pt>
                <c:pt idx="9">
                  <c:v>1.1250719083026994</c:v>
                </c:pt>
                <c:pt idx="10">
                  <c:v>1.1843364509363332</c:v>
                </c:pt>
                <c:pt idx="11">
                  <c:v>1.1067050999622052</c:v>
                </c:pt>
                <c:pt idx="12">
                  <c:v>1.1067050999622052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E-4F00-973B-F759E6EA2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90486896"/>
        <c:axId val="-3904874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cat>
            <c:strRef>
              <c:f>'Meta 5-1ºG'!$B$12:$C$24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'Dados Meta 3'!#REF!</c:f>
              <c:numCache>
                <c:formatCode>ge\r\a\l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E-4F00-973B-F759E6EA2220}"/>
            </c:ext>
          </c:extLst>
        </c:ser>
        <c:ser>
          <c:idx val="2"/>
          <c:order val="2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'Meta 5-1ºG'!$B$12:$C$24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6E-4F00-973B-F759E6EA2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495056"/>
        <c:axId val="-390494512"/>
      </c:lineChart>
      <c:catAx>
        <c:axId val="-390495056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390494512"/>
        <c:crosses val="autoZero"/>
        <c:auto val="1"/>
        <c:lblAlgn val="ctr"/>
        <c:lblOffset val="100"/>
        <c:noMultiLvlLbl val="0"/>
      </c:catAx>
      <c:valAx>
        <c:axId val="-390494512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390495056"/>
        <c:crosses val="autoZero"/>
        <c:crossBetween val="between"/>
      </c:valAx>
      <c:valAx>
        <c:axId val="-390487440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one"/>
        <c:spPr>
          <a:noFill/>
          <a:ln>
            <a:noFill/>
          </a:ln>
        </c:spPr>
        <c:crossAx val="-390486896"/>
        <c:crosses val="max"/>
        <c:crossBetween val="between"/>
      </c:valAx>
      <c:catAx>
        <c:axId val="-39048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90487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436207669163304E-2"/>
          <c:y val="0"/>
          <c:w val="0.94008879947275303"/>
          <c:h val="0.812792640945116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'Meta 5-2ºG'!$M$11</c:f>
              <c:strCache>
                <c:ptCount val="1"/>
                <c:pt idx="0">
                  <c:v>Cumprimento da meta acumulado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'Meta 5-2ºG'!$B$12:$B$24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'Meta 5-2ºG'!$M$12:$M$24</c:f>
              <c:numCache>
                <c:formatCode>0.00%</c:formatCode>
                <c:ptCount val="13"/>
                <c:pt idx="0">
                  <c:v>0.40730331654843727</c:v>
                </c:pt>
                <c:pt idx="1">
                  <c:v>0.45906917408586906</c:v>
                </c:pt>
                <c:pt idx="2">
                  <c:v>0.5094599161964356</c:v>
                </c:pt>
                <c:pt idx="3">
                  <c:v>0.55796259185933361</c:v>
                </c:pt>
                <c:pt idx="4">
                  <c:v>0.62590578992920709</c:v>
                </c:pt>
                <c:pt idx="5">
                  <c:v>0.68271876782658303</c:v>
                </c:pt>
                <c:pt idx="6">
                  <c:v>0.74472976070542607</c:v>
                </c:pt>
                <c:pt idx="7">
                  <c:v>0.79520065617901914</c:v>
                </c:pt>
                <c:pt idx="8">
                  <c:v>0.84102893932470169</c:v>
                </c:pt>
                <c:pt idx="9">
                  <c:v>0.87934124657370993</c:v>
                </c:pt>
                <c:pt idx="10">
                  <c:v>0.9247935997496235</c:v>
                </c:pt>
                <c:pt idx="11">
                  <c:v>0.95650635104038217</c:v>
                </c:pt>
                <c:pt idx="12">
                  <c:v>0.95650635104038217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9-4417-B30C-BCFDBAD6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90498864"/>
        <c:axId val="-39049940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cat>
            <c:strRef>
              <c:f>'Meta 5-2ºG'!$B$12:$B$24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'Dados Meta 3'!#REF!</c:f>
              <c:numCache>
                <c:formatCode>ge\r\a\l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9-4417-B30C-BCFDBAD6B8F1}"/>
            </c:ext>
          </c:extLst>
        </c:ser>
        <c:ser>
          <c:idx val="2"/>
          <c:order val="2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'Meta 5-2ºG'!$B$12:$B$24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89-4417-B30C-BCFDBAD6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492336"/>
        <c:axId val="-390484720"/>
      </c:lineChart>
      <c:catAx>
        <c:axId val="-390492336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390484720"/>
        <c:crosses val="autoZero"/>
        <c:auto val="1"/>
        <c:lblAlgn val="ctr"/>
        <c:lblOffset val="100"/>
        <c:noMultiLvlLbl val="0"/>
      </c:catAx>
      <c:valAx>
        <c:axId val="-390484720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390492336"/>
        <c:crosses val="autoZero"/>
        <c:crossBetween val="between"/>
      </c:valAx>
      <c:valAx>
        <c:axId val="-390499408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one"/>
        <c:spPr>
          <a:ln>
            <a:noFill/>
          </a:ln>
        </c:spPr>
        <c:crossAx val="-390498864"/>
        <c:crosses val="max"/>
        <c:crossBetween val="between"/>
      </c:valAx>
      <c:catAx>
        <c:axId val="-39049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90499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9.xml"/><Relationship Id="rId1" Type="http://schemas.openxmlformats.org/officeDocument/2006/relationships/image" Target="../media/image2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0.xml"/><Relationship Id="rId1" Type="http://schemas.openxmlformats.org/officeDocument/2006/relationships/image" Target="../media/image2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chart" Target="../charts/chart11.xml"/><Relationship Id="rId5" Type="http://schemas.microsoft.com/office/2007/relationships/hdphoto" Target="../media/hdphoto3.wdp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emf"/><Relationship Id="rId1" Type="http://schemas.openxmlformats.org/officeDocument/2006/relationships/image" Target="../media/image2.png"/><Relationship Id="rId5" Type="http://schemas.openxmlformats.org/officeDocument/2006/relationships/chart" Target="../charts/chart12.xml"/><Relationship Id="rId4" Type="http://schemas.microsoft.com/office/2007/relationships/hdphoto" Target="../media/hdphoto4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1.emf"/><Relationship Id="rId1" Type="http://schemas.openxmlformats.org/officeDocument/2006/relationships/image" Target="../media/image2.png"/><Relationship Id="rId4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chart" Target="../charts/chart14.xml"/><Relationship Id="rId5" Type="http://schemas.microsoft.com/office/2007/relationships/hdphoto" Target="../media/hdphoto5.wdp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1.emf"/><Relationship Id="rId4" Type="http://schemas.microsoft.com/office/2007/relationships/hdphoto" Target="../media/hdphoto1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5" Type="http://schemas.openxmlformats.org/officeDocument/2006/relationships/image" Target="../media/image1.emf"/><Relationship Id="rId4" Type="http://schemas.microsoft.com/office/2007/relationships/hdphoto" Target="../media/hdphoto1.wd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6.xml"/><Relationship Id="rId1" Type="http://schemas.openxmlformats.org/officeDocument/2006/relationships/image" Target="../media/image2.png"/><Relationship Id="rId5" Type="http://schemas.openxmlformats.org/officeDocument/2006/relationships/image" Target="../media/image1.emf"/><Relationship Id="rId4" Type="http://schemas.microsoft.com/office/2007/relationships/hdphoto" Target="../media/hdphoto1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5" Type="http://schemas.openxmlformats.org/officeDocument/2006/relationships/image" Target="../media/image1.emf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.xml"/><Relationship Id="rId1" Type="http://schemas.openxmlformats.org/officeDocument/2006/relationships/image" Target="../media/image2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16</xdr:row>
      <xdr:rowOff>352425</xdr:rowOff>
    </xdr:from>
    <xdr:to>
      <xdr:col>11</xdr:col>
      <xdr:colOff>200025</xdr:colOff>
      <xdr:row>16</xdr:row>
      <xdr:rowOff>523875</xdr:rowOff>
    </xdr:to>
    <xdr:sp macro="" textlink="">
      <xdr:nvSpPr>
        <xdr:cNvPr id="4" name="Fluxograma: Co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86575" y="4619625"/>
          <a:ext cx="171450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28575</xdr:colOff>
      <xdr:row>13</xdr:row>
      <xdr:rowOff>266700</xdr:rowOff>
    </xdr:from>
    <xdr:to>
      <xdr:col>11</xdr:col>
      <xdr:colOff>200026</xdr:colOff>
      <xdr:row>13</xdr:row>
      <xdr:rowOff>438150</xdr:rowOff>
    </xdr:to>
    <xdr:sp macro="" textlink="">
      <xdr:nvSpPr>
        <xdr:cNvPr id="7" name="Fluxograma: Co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6886575" y="3619500"/>
          <a:ext cx="171451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47625</xdr:colOff>
      <xdr:row>1</xdr:row>
      <xdr:rowOff>28576</xdr:rowOff>
    </xdr:from>
    <xdr:to>
      <xdr:col>2</xdr:col>
      <xdr:colOff>1209675</xdr:colOff>
      <xdr:row>3</xdr:row>
      <xdr:rowOff>96344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8601"/>
          <a:ext cx="1485900" cy="54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28575</xdr:colOff>
      <xdr:row>7</xdr:row>
      <xdr:rowOff>209550</xdr:rowOff>
    </xdr:from>
    <xdr:to>
      <xdr:col>11</xdr:col>
      <xdr:colOff>200026</xdr:colOff>
      <xdr:row>7</xdr:row>
      <xdr:rowOff>381000</xdr:rowOff>
    </xdr:to>
    <xdr:sp macro="" textlink="">
      <xdr:nvSpPr>
        <xdr:cNvPr id="11" name="Fluxograma: Co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flipH="1">
          <a:off x="6886575" y="1838325"/>
          <a:ext cx="171451" cy="17145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28575</xdr:colOff>
      <xdr:row>19</xdr:row>
      <xdr:rowOff>333375</xdr:rowOff>
    </xdr:from>
    <xdr:to>
      <xdr:col>11</xdr:col>
      <xdr:colOff>200025</xdr:colOff>
      <xdr:row>19</xdr:row>
      <xdr:rowOff>504825</xdr:rowOff>
    </xdr:to>
    <xdr:sp macro="" textlink="">
      <xdr:nvSpPr>
        <xdr:cNvPr id="9" name="Fluxograma: Co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86575" y="5438775"/>
          <a:ext cx="171450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28575</xdr:colOff>
      <xdr:row>10</xdr:row>
      <xdr:rowOff>209550</xdr:rowOff>
    </xdr:from>
    <xdr:to>
      <xdr:col>11</xdr:col>
      <xdr:colOff>200026</xdr:colOff>
      <xdr:row>10</xdr:row>
      <xdr:rowOff>381000</xdr:rowOff>
    </xdr:to>
    <xdr:sp macro="" textlink="">
      <xdr:nvSpPr>
        <xdr:cNvPr id="14" name="Fluxograma: Co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flipH="1">
          <a:off x="6886575" y="2638425"/>
          <a:ext cx="171451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19050</xdr:colOff>
      <xdr:row>21</xdr:row>
      <xdr:rowOff>257175</xdr:rowOff>
    </xdr:from>
    <xdr:to>
      <xdr:col>11</xdr:col>
      <xdr:colOff>190501</xdr:colOff>
      <xdr:row>21</xdr:row>
      <xdr:rowOff>428625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H="1">
          <a:off x="6877050" y="6267450"/>
          <a:ext cx="171451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19050</xdr:colOff>
      <xdr:row>23</xdr:row>
      <xdr:rowOff>285750</xdr:rowOff>
    </xdr:from>
    <xdr:to>
      <xdr:col>11</xdr:col>
      <xdr:colOff>190501</xdr:colOff>
      <xdr:row>23</xdr:row>
      <xdr:rowOff>457200</xdr:rowOff>
    </xdr:to>
    <xdr:sp macro="" textlink="">
      <xdr:nvSpPr>
        <xdr:cNvPr id="15" name="Fluxograma: Co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flipH="1">
          <a:off x="6877050" y="7038975"/>
          <a:ext cx="171451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19050</xdr:colOff>
      <xdr:row>25</xdr:row>
      <xdr:rowOff>600075</xdr:rowOff>
    </xdr:from>
    <xdr:to>
      <xdr:col>11</xdr:col>
      <xdr:colOff>190500</xdr:colOff>
      <xdr:row>25</xdr:row>
      <xdr:rowOff>771525</xdr:rowOff>
    </xdr:to>
    <xdr:sp macro="" textlink="">
      <xdr:nvSpPr>
        <xdr:cNvPr id="16" name="Fluxograma: Co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877050" y="8134350"/>
          <a:ext cx="171450" cy="17145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39052</xdr:colOff>
      <xdr:row>31</xdr:row>
      <xdr:rowOff>36195</xdr:rowOff>
    </xdr:from>
    <xdr:to>
      <xdr:col>1</xdr:col>
      <xdr:colOff>157852</xdr:colOff>
      <xdr:row>31</xdr:row>
      <xdr:rowOff>154995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2877" y="9961245"/>
          <a:ext cx="118800" cy="1188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39052</xdr:colOff>
      <xdr:row>30</xdr:row>
      <xdr:rowOff>45720</xdr:rowOff>
    </xdr:from>
    <xdr:to>
      <xdr:col>1</xdr:col>
      <xdr:colOff>157852</xdr:colOff>
      <xdr:row>30</xdr:row>
      <xdr:rowOff>164520</xdr:rowOff>
    </xdr:to>
    <xdr:sp macro="" textlink="">
      <xdr:nvSpPr>
        <xdr:cNvPr id="17" name="Fluxograma: Co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2877" y="9780270"/>
          <a:ext cx="118800" cy="1188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48577</xdr:colOff>
      <xdr:row>32</xdr:row>
      <xdr:rowOff>55245</xdr:rowOff>
    </xdr:from>
    <xdr:to>
      <xdr:col>1</xdr:col>
      <xdr:colOff>167377</xdr:colOff>
      <xdr:row>32</xdr:row>
      <xdr:rowOff>174045</xdr:rowOff>
    </xdr:to>
    <xdr:sp macro="" textlink="">
      <xdr:nvSpPr>
        <xdr:cNvPr id="18" name="Fluxograma: Co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72402" y="10170795"/>
          <a:ext cx="118800" cy="1188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632460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0" y="590550"/>
          <a:ext cx="593788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15</xdr:col>
      <xdr:colOff>167640</xdr:colOff>
      <xdr:row>2</xdr:row>
      <xdr:rowOff>53340</xdr:rowOff>
    </xdr:from>
    <xdr:to>
      <xdr:col>17</xdr:col>
      <xdr:colOff>590550</xdr:colOff>
      <xdr:row>4</xdr:row>
      <xdr:rowOff>22860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39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190499</xdr:colOff>
      <xdr:row>27</xdr:row>
      <xdr:rowOff>104776</xdr:rowOff>
    </xdr:from>
    <xdr:to>
      <xdr:col>17</xdr:col>
      <xdr:colOff>38099</xdr:colOff>
      <xdr:row>44</xdr:row>
      <xdr:rowOff>41910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80010</xdr:colOff>
      <xdr:row>27</xdr:row>
      <xdr:rowOff>32385</xdr:rowOff>
    </xdr:from>
    <xdr:to>
      <xdr:col>17</xdr:col>
      <xdr:colOff>123825</xdr:colOff>
      <xdr:row>44</xdr:row>
      <xdr:rowOff>53340</xdr:rowOff>
    </xdr:to>
    <xdr:sp macro="" textlink="">
      <xdr:nvSpPr>
        <xdr:cNvPr id="5" name="Retângulo de cantos arredondados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08660" y="4994910"/>
          <a:ext cx="4720590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110490</xdr:colOff>
      <xdr:row>27</xdr:row>
      <xdr:rowOff>45720</xdr:rowOff>
    </xdr:from>
    <xdr:to>
      <xdr:col>6</xdr:col>
      <xdr:colOff>110490</xdr:colOff>
      <xdr:row>27</xdr:row>
      <xdr:rowOff>121920</xdr:rowOff>
    </xdr:to>
    <xdr:sp macro="" textlink="">
      <xdr:nvSpPr>
        <xdr:cNvPr id="18" name="Fluxograma: Conector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2301240" y="4932045"/>
          <a:ext cx="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</xdr:row>
      <xdr:rowOff>38100</xdr:rowOff>
    </xdr:from>
    <xdr:to>
      <xdr:col>1</xdr:col>
      <xdr:colOff>135375</xdr:colOff>
      <xdr:row>8</xdr:row>
      <xdr:rowOff>143475</xdr:rowOff>
    </xdr:to>
    <xdr:grpSp>
      <xdr:nvGrpSpPr>
        <xdr:cNvPr id="21" name="Grupo 6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pSpPr/>
      </xdr:nvGrpSpPr>
      <xdr:grpSpPr>
        <a:xfrm>
          <a:off x="47625" y="901700"/>
          <a:ext cx="748150" cy="867375"/>
          <a:chOff x="4640580" y="6536055"/>
          <a:chExt cx="1684020" cy="1114425"/>
        </a:xfrm>
      </xdr:grpSpPr>
      <xdr:pic>
        <xdr:nvPicPr>
          <xdr:cNvPr id="22" name="Imagem 21" descr="Image result for prazo médio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0580" y="6536055"/>
            <a:ext cx="1485900" cy="1114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Imagem 22" descr="Image result for tempo duração processo"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5460" y="6841052"/>
            <a:ext cx="739140" cy="7684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34290</xdr:colOff>
      <xdr:row>25</xdr:row>
      <xdr:rowOff>55245</xdr:rowOff>
    </xdr:from>
    <xdr:to>
      <xdr:col>10</xdr:col>
      <xdr:colOff>110490</xdr:colOff>
      <xdr:row>25</xdr:row>
      <xdr:rowOff>131445</xdr:rowOff>
    </xdr:to>
    <xdr:sp macro="" textlink="">
      <xdr:nvSpPr>
        <xdr:cNvPr id="27" name="Fluxograma: Conector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3615690" y="461772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729615</xdr:colOff>
      <xdr:row>25</xdr:row>
      <xdr:rowOff>55245</xdr:rowOff>
    </xdr:from>
    <xdr:to>
      <xdr:col>6</xdr:col>
      <xdr:colOff>34290</xdr:colOff>
      <xdr:row>25</xdr:row>
      <xdr:rowOff>131445</xdr:rowOff>
    </xdr:to>
    <xdr:sp macro="" textlink="">
      <xdr:nvSpPr>
        <xdr:cNvPr id="28" name="Fluxograma: Conector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2148840" y="461772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91440</xdr:colOff>
      <xdr:row>25</xdr:row>
      <xdr:rowOff>55245</xdr:rowOff>
    </xdr:from>
    <xdr:to>
      <xdr:col>13</xdr:col>
      <xdr:colOff>167640</xdr:colOff>
      <xdr:row>25</xdr:row>
      <xdr:rowOff>131445</xdr:rowOff>
    </xdr:to>
    <xdr:sp macro="" textlink="">
      <xdr:nvSpPr>
        <xdr:cNvPr id="29" name="Fluxograma: Conector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4596765" y="461772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161925</xdr:colOff>
      <xdr:row>31</xdr:row>
      <xdr:rowOff>38100</xdr:rowOff>
    </xdr:from>
    <xdr:to>
      <xdr:col>2</xdr:col>
      <xdr:colOff>393900</xdr:colOff>
      <xdr:row>32</xdr:row>
      <xdr:rowOff>1125</xdr:rowOff>
    </xdr:to>
    <xdr:sp macro="" textlink="">
      <xdr:nvSpPr>
        <xdr:cNvPr id="14" name="Texto Explicativo 2 (Sem Bordas)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90575" y="568642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632460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0" y="590550"/>
          <a:ext cx="593788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15</xdr:col>
      <xdr:colOff>167640</xdr:colOff>
      <xdr:row>2</xdr:row>
      <xdr:rowOff>53340</xdr:rowOff>
    </xdr:from>
    <xdr:to>
      <xdr:col>17</xdr:col>
      <xdr:colOff>590550</xdr:colOff>
      <xdr:row>4</xdr:row>
      <xdr:rowOff>22860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39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127635</xdr:colOff>
      <xdr:row>27</xdr:row>
      <xdr:rowOff>127635</xdr:rowOff>
    </xdr:from>
    <xdr:to>
      <xdr:col>17</xdr:col>
      <xdr:colOff>0</xdr:colOff>
      <xdr:row>43</xdr:row>
      <xdr:rowOff>165735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32385</xdr:colOff>
      <xdr:row>26</xdr:row>
      <xdr:rowOff>156210</xdr:rowOff>
    </xdr:from>
    <xdr:to>
      <xdr:col>17</xdr:col>
      <xdr:colOff>114300</xdr:colOff>
      <xdr:row>44</xdr:row>
      <xdr:rowOff>15240</xdr:rowOff>
    </xdr:to>
    <xdr:sp macro="" textlink="">
      <xdr:nvSpPr>
        <xdr:cNvPr id="5" name="Retângulo de cantos arredondados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661035" y="4956810"/>
          <a:ext cx="4758690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</xdr:row>
      <xdr:rowOff>28575</xdr:rowOff>
    </xdr:from>
    <xdr:to>
      <xdr:col>1</xdr:col>
      <xdr:colOff>163950</xdr:colOff>
      <xdr:row>8</xdr:row>
      <xdr:rowOff>133950</xdr:rowOff>
    </xdr:to>
    <xdr:grpSp>
      <xdr:nvGrpSpPr>
        <xdr:cNvPr id="21" name="Grupo 6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GrpSpPr/>
      </xdr:nvGrpSpPr>
      <xdr:grpSpPr>
        <a:xfrm>
          <a:off x="76200" y="892175"/>
          <a:ext cx="748150" cy="867375"/>
          <a:chOff x="4640580" y="6536055"/>
          <a:chExt cx="1684020" cy="1114425"/>
        </a:xfrm>
      </xdr:grpSpPr>
      <xdr:pic>
        <xdr:nvPicPr>
          <xdr:cNvPr id="22" name="Imagem 21" descr="Image result for prazo médio"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0580" y="6536055"/>
            <a:ext cx="1485900" cy="1114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Imagem 22" descr="Image result for tempo duração processo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5460" y="6841052"/>
            <a:ext cx="739140" cy="7684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</xdr:col>
      <xdr:colOff>3810</xdr:colOff>
      <xdr:row>26</xdr:row>
      <xdr:rowOff>45720</xdr:rowOff>
    </xdr:from>
    <xdr:to>
      <xdr:col>7</xdr:col>
      <xdr:colOff>3810</xdr:colOff>
      <xdr:row>26</xdr:row>
      <xdr:rowOff>121920</xdr:rowOff>
    </xdr:to>
    <xdr:sp macro="" textlink="">
      <xdr:nvSpPr>
        <xdr:cNvPr id="24" name="Fluxograma: Conector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>
        <a:xfrm>
          <a:off x="2308860" y="4770120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729615</xdr:colOff>
      <xdr:row>25</xdr:row>
      <xdr:rowOff>55245</xdr:rowOff>
    </xdr:from>
    <xdr:to>
      <xdr:col>6</xdr:col>
      <xdr:colOff>34290</xdr:colOff>
      <xdr:row>25</xdr:row>
      <xdr:rowOff>131445</xdr:rowOff>
    </xdr:to>
    <xdr:sp macro="" textlink="">
      <xdr:nvSpPr>
        <xdr:cNvPr id="28" name="Fluxograma: Conector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2148840" y="461772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100965</xdr:colOff>
      <xdr:row>25</xdr:row>
      <xdr:rowOff>55245</xdr:rowOff>
    </xdr:from>
    <xdr:to>
      <xdr:col>14</xdr:col>
      <xdr:colOff>5715</xdr:colOff>
      <xdr:row>25</xdr:row>
      <xdr:rowOff>131445</xdr:rowOff>
    </xdr:to>
    <xdr:sp macro="" textlink="">
      <xdr:nvSpPr>
        <xdr:cNvPr id="29" name="Fluxograma: Conector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/>
      </xdr:nvSpPr>
      <xdr:spPr>
        <a:xfrm>
          <a:off x="4606290" y="461772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34290</xdr:colOff>
      <xdr:row>25</xdr:row>
      <xdr:rowOff>55245</xdr:rowOff>
    </xdr:from>
    <xdr:to>
      <xdr:col>10</xdr:col>
      <xdr:colOff>110490</xdr:colOff>
      <xdr:row>25</xdr:row>
      <xdr:rowOff>131445</xdr:rowOff>
    </xdr:to>
    <xdr:sp macro="" textlink="">
      <xdr:nvSpPr>
        <xdr:cNvPr id="30" name="Fluxograma: Conector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/>
      </xdr:nvSpPr>
      <xdr:spPr>
        <a:xfrm>
          <a:off x="3615690" y="461772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100965</xdr:colOff>
      <xdr:row>25</xdr:row>
      <xdr:rowOff>55245</xdr:rowOff>
    </xdr:from>
    <xdr:to>
      <xdr:col>14</xdr:col>
      <xdr:colOff>5715</xdr:colOff>
      <xdr:row>25</xdr:row>
      <xdr:rowOff>131445</xdr:rowOff>
    </xdr:to>
    <xdr:sp macro="" textlink="">
      <xdr:nvSpPr>
        <xdr:cNvPr id="32" name="Fluxograma: Conector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>
          <a:off x="4606290" y="461772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190500</xdr:colOff>
      <xdr:row>28</xdr:row>
      <xdr:rowOff>19050</xdr:rowOff>
    </xdr:from>
    <xdr:to>
      <xdr:col>2</xdr:col>
      <xdr:colOff>422475</xdr:colOff>
      <xdr:row>29</xdr:row>
      <xdr:rowOff>1125</xdr:rowOff>
    </xdr:to>
    <xdr:sp macro="" textlink="">
      <xdr:nvSpPr>
        <xdr:cNvPr id="17" name="Texto Explicativo 2 (Sem Bordas)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819150" y="506730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pt-BR" sz="8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123825</xdr:colOff>
      <xdr:row>32</xdr:row>
      <xdr:rowOff>85725</xdr:rowOff>
    </xdr:from>
    <xdr:to>
      <xdr:col>2</xdr:col>
      <xdr:colOff>355800</xdr:colOff>
      <xdr:row>33</xdr:row>
      <xdr:rowOff>48750</xdr:rowOff>
    </xdr:to>
    <xdr:sp macro="" textlink="">
      <xdr:nvSpPr>
        <xdr:cNvPr id="16" name="Texto Explicativo 2 (Sem Bordas)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52475" y="591502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20</xdr:row>
      <xdr:rowOff>47625</xdr:rowOff>
    </xdr:from>
    <xdr:to>
      <xdr:col>15</xdr:col>
      <xdr:colOff>0</xdr:colOff>
      <xdr:row>40</xdr:row>
      <xdr:rowOff>65974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DC8538-23CD-4BE5-B0B2-397A1D31B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17</xdr:col>
      <xdr:colOff>647700</xdr:colOff>
      <xdr:row>4</xdr:row>
      <xdr:rowOff>0</xdr:rowOff>
    </xdr:to>
    <xdr:sp macro="" textlink="">
      <xdr:nvSpPr>
        <xdr:cNvPr id="3" name="Retângulo de cantos arredondados 1">
          <a:extLst>
            <a:ext uri="{FF2B5EF4-FFF2-40B4-BE49-F238E27FC236}">
              <a16:creationId xmlns:a16="http://schemas.microsoft.com/office/drawing/2014/main" id="{1BD19820-28CB-4531-8D79-FBB2FEDB68D5}"/>
            </a:ext>
          </a:extLst>
        </xdr:cNvPr>
        <xdr:cNvSpPr/>
      </xdr:nvSpPr>
      <xdr:spPr>
        <a:xfrm>
          <a:off x="0" y="584200"/>
          <a:ext cx="5727700" cy="2794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14</xdr:col>
      <xdr:colOff>106680</xdr:colOff>
      <xdr:row>2</xdr:row>
      <xdr:rowOff>62865</xdr:rowOff>
    </xdr:from>
    <xdr:to>
      <xdr:col>18</xdr:col>
      <xdr:colOff>95250</xdr:colOff>
      <xdr:row>4</xdr:row>
      <xdr:rowOff>35560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99C53DAE-D819-4624-B8B6-EC6D5A283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380" y="450215"/>
          <a:ext cx="877570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10025</xdr:colOff>
      <xdr:row>2</xdr:row>
      <xdr:rowOff>31218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E5B1924-4B45-4360-9404-09832D18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975" cy="4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5</xdr:row>
      <xdr:rowOff>38100</xdr:rowOff>
    </xdr:from>
    <xdr:to>
      <xdr:col>2</xdr:col>
      <xdr:colOff>415925</xdr:colOff>
      <xdr:row>8</xdr:row>
      <xdr:rowOff>82550</xdr:rowOff>
    </xdr:to>
    <xdr:pic>
      <xdr:nvPicPr>
        <xdr:cNvPr id="6" name="Imagem 5" descr="150922a">
          <a:extLst>
            <a:ext uri="{FF2B5EF4-FFF2-40B4-BE49-F238E27FC236}">
              <a16:creationId xmlns:a16="http://schemas.microsoft.com/office/drawing/2014/main" id="{F1DDDD4A-87EC-40F6-8F12-46161B630126}"/>
            </a:ext>
          </a:extLst>
        </xdr:cNvPr>
        <xdr:cNvPicPr/>
      </xdr:nvPicPr>
      <xdr:blipFill>
        <a:blip xmlns:r="http://schemas.openxmlformats.org/officeDocument/2006/relationships" r:embed="rId4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53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85850"/>
          <a:ext cx="749300" cy="625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179070</xdr:colOff>
      <xdr:row>19</xdr:row>
      <xdr:rowOff>125731</xdr:rowOff>
    </xdr:from>
    <xdr:to>
      <xdr:col>15</xdr:col>
      <xdr:colOff>160020</xdr:colOff>
      <xdr:row>40</xdr:row>
      <xdr:rowOff>66675</xdr:rowOff>
    </xdr:to>
    <xdr:sp macro="" textlink="">
      <xdr:nvSpPr>
        <xdr:cNvPr id="7" name="Retângulo de cantos arredondados 5">
          <a:extLst>
            <a:ext uri="{FF2B5EF4-FFF2-40B4-BE49-F238E27FC236}">
              <a16:creationId xmlns:a16="http://schemas.microsoft.com/office/drawing/2014/main" id="{B9416B8A-151E-475C-8C1C-45E8E0C42350}"/>
            </a:ext>
          </a:extLst>
        </xdr:cNvPr>
        <xdr:cNvSpPr/>
      </xdr:nvSpPr>
      <xdr:spPr>
        <a:xfrm>
          <a:off x="179070" y="4024631"/>
          <a:ext cx="5010150" cy="3636644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491490</xdr:colOff>
      <xdr:row>18</xdr:row>
      <xdr:rowOff>55245</xdr:rowOff>
    </xdr:from>
    <xdr:to>
      <xdr:col>10</xdr:col>
      <xdr:colOff>34290</xdr:colOff>
      <xdr:row>18</xdr:row>
      <xdr:rowOff>131445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4A391593-2AF1-4903-B19F-0AD9B6AED52A}"/>
            </a:ext>
          </a:extLst>
        </xdr:cNvPr>
        <xdr:cNvSpPr/>
      </xdr:nvSpPr>
      <xdr:spPr>
        <a:xfrm>
          <a:off x="3412490" y="3789045"/>
          <a:ext cx="1143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771525</xdr:colOff>
      <xdr:row>18</xdr:row>
      <xdr:rowOff>57150</xdr:rowOff>
    </xdr:from>
    <xdr:to>
      <xdr:col>13</xdr:col>
      <xdr:colOff>22050</xdr:colOff>
      <xdr:row>18</xdr:row>
      <xdr:rowOff>129150</xdr:rowOff>
    </xdr:to>
    <xdr:sp macro="" textlink="">
      <xdr:nvSpPr>
        <xdr:cNvPr id="9" name="Fluxograma: Conector 8">
          <a:extLst>
            <a:ext uri="{FF2B5EF4-FFF2-40B4-BE49-F238E27FC236}">
              <a16:creationId xmlns:a16="http://schemas.microsoft.com/office/drawing/2014/main" id="{CEFA019B-02CA-4E98-AE35-10B860EB27B0}"/>
            </a:ext>
          </a:extLst>
        </xdr:cNvPr>
        <xdr:cNvSpPr/>
      </xdr:nvSpPr>
      <xdr:spPr>
        <a:xfrm>
          <a:off x="4562475" y="3790950"/>
          <a:ext cx="120475" cy="720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704850</xdr:colOff>
      <xdr:row>18</xdr:row>
      <xdr:rowOff>57150</xdr:rowOff>
    </xdr:from>
    <xdr:to>
      <xdr:col>6</xdr:col>
      <xdr:colOff>19050</xdr:colOff>
      <xdr:row>18</xdr:row>
      <xdr:rowOff>133350</xdr:rowOff>
    </xdr:to>
    <xdr:sp macro="" textlink="">
      <xdr:nvSpPr>
        <xdr:cNvPr id="10" name="Fluxograma: Conector 9">
          <a:extLst>
            <a:ext uri="{FF2B5EF4-FFF2-40B4-BE49-F238E27FC236}">
              <a16:creationId xmlns:a16="http://schemas.microsoft.com/office/drawing/2014/main" id="{E6B97022-171A-40FB-8FB2-755A6ABEEB4A}"/>
            </a:ext>
          </a:extLst>
        </xdr:cNvPr>
        <xdr:cNvSpPr/>
      </xdr:nvSpPr>
      <xdr:spPr>
        <a:xfrm>
          <a:off x="1816100" y="3790950"/>
          <a:ext cx="1143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647700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0" y="586740"/>
          <a:ext cx="5844540" cy="27432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15</xdr:col>
      <xdr:colOff>220980</xdr:colOff>
      <xdr:row>2</xdr:row>
      <xdr:rowOff>53340</xdr:rowOff>
    </xdr:from>
    <xdr:to>
      <xdr:col>17</xdr:col>
      <xdr:colOff>626745</xdr:colOff>
      <xdr:row>4</xdr:row>
      <xdr:rowOff>19050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3485" y="445770"/>
          <a:ext cx="843915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36195</xdr:colOff>
      <xdr:row>20</xdr:row>
      <xdr:rowOff>11431</xdr:rowOff>
    </xdr:from>
    <xdr:to>
      <xdr:col>15</xdr:col>
      <xdr:colOff>207645</xdr:colOff>
      <xdr:row>38</xdr:row>
      <xdr:rowOff>152401</xdr:rowOff>
    </xdr:to>
    <xdr:sp macro="" textlink="">
      <xdr:nvSpPr>
        <xdr:cNvPr id="5" name="Retângulo de cantos arredondados 5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550545" y="4707256"/>
          <a:ext cx="4438650" cy="3265170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371340</xdr:colOff>
      <xdr:row>2</xdr:row>
      <xdr:rowOff>32488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715" cy="423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1476376</xdr:colOff>
      <xdr:row>18</xdr:row>
      <xdr:rowOff>28575</xdr:rowOff>
    </xdr:from>
    <xdr:to>
      <xdr:col>7</xdr:col>
      <xdr:colOff>1562100</xdr:colOff>
      <xdr:row>18</xdr:row>
      <xdr:rowOff>104775</xdr:rowOff>
    </xdr:to>
    <xdr:sp macro="" textlink="">
      <xdr:nvSpPr>
        <xdr:cNvPr id="27" name="Fluxograma: Conector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/>
      </xdr:nvSpPr>
      <xdr:spPr>
        <a:xfrm>
          <a:off x="4057651" y="4238625"/>
          <a:ext cx="85724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1167765</xdr:colOff>
      <xdr:row>18</xdr:row>
      <xdr:rowOff>55245</xdr:rowOff>
    </xdr:from>
    <xdr:to>
      <xdr:col>8</xdr:col>
      <xdr:colOff>5715</xdr:colOff>
      <xdr:row>18</xdr:row>
      <xdr:rowOff>131445</xdr:rowOff>
    </xdr:to>
    <xdr:sp macro="" textlink="">
      <xdr:nvSpPr>
        <xdr:cNvPr id="14" name="Fluxograma: Conector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3720465" y="402717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729615</xdr:colOff>
      <xdr:row>18</xdr:row>
      <xdr:rowOff>55245</xdr:rowOff>
    </xdr:from>
    <xdr:to>
      <xdr:col>6</xdr:col>
      <xdr:colOff>15240</xdr:colOff>
      <xdr:row>18</xdr:row>
      <xdr:rowOff>131445</xdr:rowOff>
    </xdr:to>
    <xdr:sp macro="" textlink="">
      <xdr:nvSpPr>
        <xdr:cNvPr id="20" name="Fluxograma: Conector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2034540" y="402717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5715</xdr:colOff>
      <xdr:row>18</xdr:row>
      <xdr:rowOff>55245</xdr:rowOff>
    </xdr:from>
    <xdr:to>
      <xdr:col>10</xdr:col>
      <xdr:colOff>72390</xdr:colOff>
      <xdr:row>18</xdr:row>
      <xdr:rowOff>131445</xdr:rowOff>
    </xdr:to>
    <xdr:sp macro="" textlink="">
      <xdr:nvSpPr>
        <xdr:cNvPr id="21" name="Fluxograma: Conector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4730115" y="4027170"/>
          <a:ext cx="66675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</xdr:colOff>
      <xdr:row>5</xdr:row>
      <xdr:rowOff>17399</xdr:rowOff>
    </xdr:from>
    <xdr:to>
      <xdr:col>1</xdr:col>
      <xdr:colOff>190501</xdr:colOff>
      <xdr:row>8</xdr:row>
      <xdr:rowOff>104775</xdr:rowOff>
    </xdr:to>
    <xdr:pic>
      <xdr:nvPicPr>
        <xdr:cNvPr id="15" name="Imagem 14" descr="Membros do CNJ visitam TJPB e elogiam desempenho do Programa Justiça 4.0 |  Tribunal de Justiça da Paraíba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65149"/>
          <a:ext cx="704850" cy="65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76199</xdr:colOff>
      <xdr:row>20</xdr:row>
      <xdr:rowOff>114300</xdr:rowOff>
    </xdr:from>
    <xdr:to>
      <xdr:col>15</xdr:col>
      <xdr:colOff>38099</xdr:colOff>
      <xdr:row>38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647700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E8D67B3-144F-490A-8F9B-481AA5567DE8}"/>
            </a:ext>
          </a:extLst>
        </xdr:cNvPr>
        <xdr:cNvSpPr/>
      </xdr:nvSpPr>
      <xdr:spPr>
        <a:xfrm>
          <a:off x="0" y="584200"/>
          <a:ext cx="6819900" cy="2794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15</xdr:col>
      <xdr:colOff>20955</xdr:colOff>
      <xdr:row>2</xdr:row>
      <xdr:rowOff>62865</xdr:rowOff>
    </xdr:from>
    <xdr:to>
      <xdr:col>18</xdr:col>
      <xdr:colOff>7620</xdr:colOff>
      <xdr:row>4</xdr:row>
      <xdr:rowOff>25400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D8471ED2-2718-49E5-B51C-0D67CA56C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5505" y="450215"/>
          <a:ext cx="882015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36195</xdr:colOff>
      <xdr:row>18</xdr:row>
      <xdr:rowOff>11431</xdr:rowOff>
    </xdr:from>
    <xdr:to>
      <xdr:col>15</xdr:col>
      <xdr:colOff>207645</xdr:colOff>
      <xdr:row>36</xdr:row>
      <xdr:rowOff>152401</xdr:rowOff>
    </xdr:to>
    <xdr:sp macro="" textlink="">
      <xdr:nvSpPr>
        <xdr:cNvPr id="4" name="Retângulo de cantos arredondados 5">
          <a:extLst>
            <a:ext uri="{FF2B5EF4-FFF2-40B4-BE49-F238E27FC236}">
              <a16:creationId xmlns:a16="http://schemas.microsoft.com/office/drawing/2014/main" id="{119D40B9-23FA-491B-8BB2-63A459238754}"/>
            </a:ext>
          </a:extLst>
        </xdr:cNvPr>
        <xdr:cNvSpPr/>
      </xdr:nvSpPr>
      <xdr:spPr>
        <a:xfrm>
          <a:off x="753745" y="3878581"/>
          <a:ext cx="5378450" cy="3322320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203065</xdr:colOff>
      <xdr:row>2</xdr:row>
      <xdr:rowOff>29313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B542F85-5053-461E-8CD3-688B5399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6990" cy="419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1476376</xdr:colOff>
      <xdr:row>16</xdr:row>
      <xdr:rowOff>28575</xdr:rowOff>
    </xdr:from>
    <xdr:to>
      <xdr:col>7</xdr:col>
      <xdr:colOff>1562100</xdr:colOff>
      <xdr:row>16</xdr:row>
      <xdr:rowOff>104775</xdr:rowOff>
    </xdr:to>
    <xdr:sp macro="" textlink="">
      <xdr:nvSpPr>
        <xdr:cNvPr id="6" name="Fluxograma: Conector 5">
          <a:extLst>
            <a:ext uri="{FF2B5EF4-FFF2-40B4-BE49-F238E27FC236}">
              <a16:creationId xmlns:a16="http://schemas.microsoft.com/office/drawing/2014/main" id="{28313DAF-69BC-442D-8139-0AA836D7257F}"/>
            </a:ext>
          </a:extLst>
        </xdr:cNvPr>
        <xdr:cNvSpPr/>
      </xdr:nvSpPr>
      <xdr:spPr>
        <a:xfrm>
          <a:off x="3971926" y="3565525"/>
          <a:ext cx="3174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1167765</xdr:colOff>
      <xdr:row>16</xdr:row>
      <xdr:rowOff>55245</xdr:rowOff>
    </xdr:from>
    <xdr:to>
      <xdr:col>8</xdr:col>
      <xdr:colOff>15915</xdr:colOff>
      <xdr:row>16</xdr:row>
      <xdr:rowOff>131445</xdr:rowOff>
    </xdr:to>
    <xdr:sp macro="" textlink="">
      <xdr:nvSpPr>
        <xdr:cNvPr id="7" name="Fluxograma: Conector 6">
          <a:extLst>
            <a:ext uri="{FF2B5EF4-FFF2-40B4-BE49-F238E27FC236}">
              <a16:creationId xmlns:a16="http://schemas.microsoft.com/office/drawing/2014/main" id="{972C844F-730D-4E65-B80B-A4A8C90E979F}"/>
            </a:ext>
          </a:extLst>
        </xdr:cNvPr>
        <xdr:cNvSpPr/>
      </xdr:nvSpPr>
      <xdr:spPr>
        <a:xfrm>
          <a:off x="3847465" y="3592195"/>
          <a:ext cx="14355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62865</xdr:colOff>
      <xdr:row>16</xdr:row>
      <xdr:rowOff>55245</xdr:rowOff>
    </xdr:from>
    <xdr:to>
      <xdr:col>6</xdr:col>
      <xdr:colOff>149265</xdr:colOff>
      <xdr:row>16</xdr:row>
      <xdr:rowOff>131445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65253AD0-EF54-4CFA-8452-66A7E3139141}"/>
            </a:ext>
          </a:extLst>
        </xdr:cNvPr>
        <xdr:cNvSpPr/>
      </xdr:nvSpPr>
      <xdr:spPr>
        <a:xfrm>
          <a:off x="2336165" y="3592195"/>
          <a:ext cx="864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5714</xdr:colOff>
      <xdr:row>16</xdr:row>
      <xdr:rowOff>55245</xdr:rowOff>
    </xdr:from>
    <xdr:to>
      <xdr:col>10</xdr:col>
      <xdr:colOff>92114</xdr:colOff>
      <xdr:row>16</xdr:row>
      <xdr:rowOff>131445</xdr:rowOff>
    </xdr:to>
    <xdr:sp macro="" textlink="">
      <xdr:nvSpPr>
        <xdr:cNvPr id="9" name="Fluxograma: Conector 8">
          <a:extLst>
            <a:ext uri="{FF2B5EF4-FFF2-40B4-BE49-F238E27FC236}">
              <a16:creationId xmlns:a16="http://schemas.microsoft.com/office/drawing/2014/main" id="{0292FC30-FBEE-4D06-9D88-0AA26F5E76F7}"/>
            </a:ext>
          </a:extLst>
        </xdr:cNvPr>
        <xdr:cNvSpPr/>
      </xdr:nvSpPr>
      <xdr:spPr>
        <a:xfrm>
          <a:off x="5269864" y="3592195"/>
          <a:ext cx="864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44450</xdr:colOff>
      <xdr:row>18</xdr:row>
      <xdr:rowOff>101600</xdr:rowOff>
    </xdr:from>
    <xdr:to>
      <xdr:col>13</xdr:col>
      <xdr:colOff>120650</xdr:colOff>
      <xdr:row>35</xdr:row>
      <xdr:rowOff>161925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1C70855-BD37-46E4-B3BF-10F0DB28D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3</xdr:row>
      <xdr:rowOff>238125</xdr:rowOff>
    </xdr:from>
    <xdr:to>
      <xdr:col>1</xdr:col>
      <xdr:colOff>180975</xdr:colOff>
      <xdr:row>7</xdr:row>
      <xdr:rowOff>34925</xdr:rowOff>
    </xdr:to>
    <xdr:pic>
      <xdr:nvPicPr>
        <xdr:cNvPr id="11" name="Imagem 10" descr="https://www.tst.jus.br/documents/2237892/26642440/Logo+Programa+de+Combate+ao+Trabalho+Infantil.png/7c56dcf1-b2c2-ff7b-ab4e-c9c335951842?t=1598040186272&amp;imagePreview=1">
          <a:extLst>
            <a:ext uri="{FF2B5EF4-FFF2-40B4-BE49-F238E27FC236}">
              <a16:creationId xmlns:a16="http://schemas.microsoft.com/office/drawing/2014/main" id="{E06C37D8-548F-41B4-B0A5-806CC9294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8450" r="19999"/>
        <a:stretch/>
      </xdr:blipFill>
      <xdr:spPr bwMode="auto">
        <a:xfrm>
          <a:off x="0" y="822325"/>
          <a:ext cx="8890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22</xdr:row>
      <xdr:rowOff>85723</xdr:rowOff>
    </xdr:from>
    <xdr:to>
      <xdr:col>14</xdr:col>
      <xdr:colOff>219075</xdr:colOff>
      <xdr:row>41</xdr:row>
      <xdr:rowOff>9525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16</xdr:col>
      <xdr:colOff>647700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0" y="590550"/>
          <a:ext cx="6229350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14</xdr:col>
      <xdr:colOff>220980</xdr:colOff>
      <xdr:row>2</xdr:row>
      <xdr:rowOff>53340</xdr:rowOff>
    </xdr:from>
    <xdr:to>
      <xdr:col>16</xdr:col>
      <xdr:colOff>628650</xdr:colOff>
      <xdr:row>4</xdr:row>
      <xdr:rowOff>22860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80" y="443865"/>
          <a:ext cx="83629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121920</xdr:colOff>
      <xdr:row>22</xdr:row>
      <xdr:rowOff>68581</xdr:rowOff>
    </xdr:from>
    <xdr:to>
      <xdr:col>15</xdr:col>
      <xdr:colOff>45720</xdr:colOff>
      <xdr:row>40</xdr:row>
      <xdr:rowOff>180976</xdr:rowOff>
    </xdr:to>
    <xdr:sp macro="" textlink="">
      <xdr:nvSpPr>
        <xdr:cNvPr id="5" name="Retângulo de cantos arredondados 5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636270" y="4764406"/>
          <a:ext cx="4838700" cy="3265170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112395</xdr:colOff>
      <xdr:row>20</xdr:row>
      <xdr:rowOff>45720</xdr:rowOff>
    </xdr:from>
    <xdr:to>
      <xdr:col>2</xdr:col>
      <xdr:colOff>112395</xdr:colOff>
      <xdr:row>20</xdr:row>
      <xdr:rowOff>121920</xdr:rowOff>
    </xdr:to>
    <xdr:sp macro="" textlink="">
      <xdr:nvSpPr>
        <xdr:cNvPr id="7" name="Fluxograma: Conector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826770" y="4417695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365625</xdr:colOff>
      <xdr:row>2</xdr:row>
      <xdr:rowOff>34393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</xdr:row>
      <xdr:rowOff>32584</xdr:rowOff>
    </xdr:from>
    <xdr:to>
      <xdr:col>2</xdr:col>
      <xdr:colOff>0</xdr:colOff>
      <xdr:row>6</xdr:row>
      <xdr:rowOff>152400</xdr:rowOff>
    </xdr:to>
    <xdr:pic>
      <xdr:nvPicPr>
        <xdr:cNvPr id="10" name="Imagem 9" descr="EXAMES PERIÓDICOS UFPA 1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-25000"/>
                  </a14:imgEffect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7104" t="2836" r="6435" b="51775"/>
        <a:stretch/>
      </xdr:blipFill>
      <xdr:spPr bwMode="auto">
        <a:xfrm>
          <a:off x="1" y="899359"/>
          <a:ext cx="714374" cy="681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777240</xdr:colOff>
      <xdr:row>20</xdr:row>
      <xdr:rowOff>55245</xdr:rowOff>
    </xdr:from>
    <xdr:to>
      <xdr:col>2</xdr:col>
      <xdr:colOff>5715</xdr:colOff>
      <xdr:row>20</xdr:row>
      <xdr:rowOff>131445</xdr:rowOff>
    </xdr:to>
    <xdr:sp macro="" textlink="">
      <xdr:nvSpPr>
        <xdr:cNvPr id="11" name="Fluxograma: Conector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710565" y="4427220"/>
          <a:ext cx="9525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857250</xdr:colOff>
      <xdr:row>20</xdr:row>
      <xdr:rowOff>38100</xdr:rowOff>
    </xdr:from>
    <xdr:to>
      <xdr:col>9</xdr:col>
      <xdr:colOff>933450</xdr:colOff>
      <xdr:row>20</xdr:row>
      <xdr:rowOff>114300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3228975" y="4410075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704850</xdr:colOff>
      <xdr:row>19</xdr:row>
      <xdr:rowOff>55244</xdr:rowOff>
    </xdr:from>
    <xdr:to>
      <xdr:col>6</xdr:col>
      <xdr:colOff>76875</xdr:colOff>
      <xdr:row>19</xdr:row>
      <xdr:rowOff>130844</xdr:rowOff>
    </xdr:to>
    <xdr:sp macro="" textlink="">
      <xdr:nvSpPr>
        <xdr:cNvPr id="15" name="Fluxograma: Conector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2009775" y="4265294"/>
          <a:ext cx="86400" cy="756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15240</xdr:colOff>
      <xdr:row>19</xdr:row>
      <xdr:rowOff>55245</xdr:rowOff>
    </xdr:from>
    <xdr:to>
      <xdr:col>12</xdr:col>
      <xdr:colOff>100965</xdr:colOff>
      <xdr:row>19</xdr:row>
      <xdr:rowOff>131445</xdr:rowOff>
    </xdr:to>
    <xdr:sp macro="" textlink="">
      <xdr:nvSpPr>
        <xdr:cNvPr id="16" name="Fluxograma: Conector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4577715" y="3284220"/>
          <a:ext cx="85725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571498</xdr:colOff>
      <xdr:row>19</xdr:row>
      <xdr:rowOff>57148</xdr:rowOff>
    </xdr:from>
    <xdr:to>
      <xdr:col>10</xdr:col>
      <xdr:colOff>86398</xdr:colOff>
      <xdr:row>19</xdr:row>
      <xdr:rowOff>132748</xdr:rowOff>
    </xdr:to>
    <xdr:sp macro="" textlink="">
      <xdr:nvSpPr>
        <xdr:cNvPr id="17" name="Fluxograma: Conector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3428998" y="4267198"/>
          <a:ext cx="86400" cy="756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19050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590550"/>
          <a:ext cx="6629400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12</xdr:col>
      <xdr:colOff>701040</xdr:colOff>
      <xdr:row>2</xdr:row>
      <xdr:rowOff>36195</xdr:rowOff>
    </xdr:from>
    <xdr:to>
      <xdr:col>17</xdr:col>
      <xdr:colOff>133350</xdr:colOff>
      <xdr:row>4</xdr:row>
      <xdr:rowOff>5715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1665" y="426720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4</xdr:row>
      <xdr:rowOff>42448</xdr:rowOff>
    </xdr:from>
    <xdr:to>
      <xdr:col>2</xdr:col>
      <xdr:colOff>0</xdr:colOff>
      <xdr:row>7</xdr:row>
      <xdr:rowOff>118383</xdr:rowOff>
    </xdr:to>
    <xdr:pic>
      <xdr:nvPicPr>
        <xdr:cNvPr id="4" name="Imagem 3" descr="Image result for símbolo da justiç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340" y="909223"/>
          <a:ext cx="775335" cy="628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264795</xdr:colOff>
      <xdr:row>28</xdr:row>
      <xdr:rowOff>47625</xdr:rowOff>
    </xdr:from>
    <xdr:to>
      <xdr:col>15</xdr:col>
      <xdr:colOff>152400</xdr:colOff>
      <xdr:row>44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201931</xdr:colOff>
      <xdr:row>28</xdr:row>
      <xdr:rowOff>1</xdr:rowOff>
    </xdr:from>
    <xdr:to>
      <xdr:col>15</xdr:col>
      <xdr:colOff>190500</xdr:colOff>
      <xdr:row>44</xdr:row>
      <xdr:rowOff>180975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30606" y="5048251"/>
          <a:ext cx="4874894" cy="3076574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758190</xdr:colOff>
      <xdr:row>26</xdr:row>
      <xdr:rowOff>55245</xdr:rowOff>
    </xdr:from>
    <xdr:to>
      <xdr:col>5</xdr:col>
      <xdr:colOff>834390</xdr:colOff>
      <xdr:row>26</xdr:row>
      <xdr:rowOff>131445</xdr:rowOff>
    </xdr:to>
    <xdr:sp macro="" textlink="">
      <xdr:nvSpPr>
        <xdr:cNvPr id="7" name="Fluxograma: Co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177415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49530</xdr:colOff>
      <xdr:row>26</xdr:row>
      <xdr:rowOff>55245</xdr:rowOff>
    </xdr:from>
    <xdr:to>
      <xdr:col>11</xdr:col>
      <xdr:colOff>125730</xdr:colOff>
      <xdr:row>26</xdr:row>
      <xdr:rowOff>131445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621405" y="4779645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1062990</xdr:colOff>
      <xdr:row>26</xdr:row>
      <xdr:rowOff>55245</xdr:rowOff>
    </xdr:from>
    <xdr:to>
      <xdr:col>12</xdr:col>
      <xdr:colOff>15240</xdr:colOff>
      <xdr:row>26</xdr:row>
      <xdr:rowOff>131445</xdr:rowOff>
    </xdr:to>
    <xdr:sp macro="" textlink="">
      <xdr:nvSpPr>
        <xdr:cNvPr id="9" name="Fluxograma: Co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634865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228600</xdr:colOff>
      <xdr:row>33</xdr:row>
      <xdr:rowOff>0</xdr:rowOff>
    </xdr:from>
    <xdr:to>
      <xdr:col>5</xdr:col>
      <xdr:colOff>70050</xdr:colOff>
      <xdr:row>33</xdr:row>
      <xdr:rowOff>144000</xdr:rowOff>
    </xdr:to>
    <xdr:sp macro="" textlink="">
      <xdr:nvSpPr>
        <xdr:cNvPr id="11" name="Texto Explicativo 2 (Sem Bordas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57275" y="591502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  <xdr:twoCellAnchor>
    <xdr:from>
      <xdr:col>6</xdr:col>
      <xdr:colOff>152400</xdr:colOff>
      <xdr:row>26</xdr:row>
      <xdr:rowOff>57150</xdr:rowOff>
    </xdr:from>
    <xdr:to>
      <xdr:col>7</xdr:col>
      <xdr:colOff>19050</xdr:colOff>
      <xdr:row>26</xdr:row>
      <xdr:rowOff>133350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190750" y="478155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617220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590550"/>
          <a:ext cx="6713220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15</xdr:col>
      <xdr:colOff>123825</xdr:colOff>
      <xdr:row>2</xdr:row>
      <xdr:rowOff>45720</xdr:rowOff>
    </xdr:from>
    <xdr:to>
      <xdr:col>17</xdr:col>
      <xdr:colOff>613410</xdr:colOff>
      <xdr:row>4</xdr:row>
      <xdr:rowOff>15240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3624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4</xdr:row>
      <xdr:rowOff>42448</xdr:rowOff>
    </xdr:from>
    <xdr:to>
      <xdr:col>2</xdr:col>
      <xdr:colOff>0</xdr:colOff>
      <xdr:row>7</xdr:row>
      <xdr:rowOff>118383</xdr:rowOff>
    </xdr:to>
    <xdr:pic>
      <xdr:nvPicPr>
        <xdr:cNvPr id="4" name="Imagem 3" descr="Image result for símbolo da justiç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340" y="909223"/>
          <a:ext cx="775335" cy="628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142875</xdr:colOff>
      <xdr:row>28</xdr:row>
      <xdr:rowOff>47626</xdr:rowOff>
    </xdr:from>
    <xdr:to>
      <xdr:col>15</xdr:col>
      <xdr:colOff>152400</xdr:colOff>
      <xdr:row>46</xdr:row>
      <xdr:rowOff>81916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28</xdr:row>
      <xdr:rowOff>38100</xdr:rowOff>
    </xdr:from>
    <xdr:to>
      <xdr:col>16</xdr:col>
      <xdr:colOff>28575</xdr:colOff>
      <xdr:row>46</xdr:row>
      <xdr:rowOff>28575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42975" y="5086350"/>
          <a:ext cx="5019675" cy="3267075"/>
        </a:xfrm>
        <a:prstGeom prst="roundRect">
          <a:avLst>
            <a:gd name="adj" fmla="val 10836"/>
          </a:avLst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767715</xdr:colOff>
      <xdr:row>26</xdr:row>
      <xdr:rowOff>55245</xdr:rowOff>
    </xdr:from>
    <xdr:to>
      <xdr:col>5</xdr:col>
      <xdr:colOff>843915</xdr:colOff>
      <xdr:row>26</xdr:row>
      <xdr:rowOff>131445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186940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1062990</xdr:colOff>
      <xdr:row>26</xdr:row>
      <xdr:rowOff>55245</xdr:rowOff>
    </xdr:from>
    <xdr:to>
      <xdr:col>12</xdr:col>
      <xdr:colOff>5715</xdr:colOff>
      <xdr:row>26</xdr:row>
      <xdr:rowOff>131445</xdr:rowOff>
    </xdr:to>
    <xdr:sp macro="" textlink="">
      <xdr:nvSpPr>
        <xdr:cNvPr id="10" name="Fluxograma: Co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758690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200025</xdr:colOff>
      <xdr:row>29</xdr:row>
      <xdr:rowOff>85725</xdr:rowOff>
    </xdr:from>
    <xdr:to>
      <xdr:col>5</xdr:col>
      <xdr:colOff>41475</xdr:colOff>
      <xdr:row>30</xdr:row>
      <xdr:rowOff>67800</xdr:rowOff>
    </xdr:to>
    <xdr:sp macro="" textlink="">
      <xdr:nvSpPr>
        <xdr:cNvPr id="11" name="Texto Explicativo 2 (Sem Bordas)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028700" y="529590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  <xdr:twoCellAnchor>
    <xdr:from>
      <xdr:col>11</xdr:col>
      <xdr:colOff>57150</xdr:colOff>
      <xdr:row>26</xdr:row>
      <xdr:rowOff>57150</xdr:rowOff>
    </xdr:from>
    <xdr:to>
      <xdr:col>11</xdr:col>
      <xdr:colOff>133350</xdr:colOff>
      <xdr:row>26</xdr:row>
      <xdr:rowOff>133350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752850" y="478155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142875</xdr:colOff>
      <xdr:row>26</xdr:row>
      <xdr:rowOff>57150</xdr:rowOff>
    </xdr:from>
    <xdr:to>
      <xdr:col>7</xdr:col>
      <xdr:colOff>9525</xdr:colOff>
      <xdr:row>26</xdr:row>
      <xdr:rowOff>133350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238375" y="478155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601980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590550"/>
          <a:ext cx="668845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15</xdr:col>
      <xdr:colOff>121920</xdr:colOff>
      <xdr:row>2</xdr:row>
      <xdr:rowOff>45720</xdr:rowOff>
    </xdr:from>
    <xdr:to>
      <xdr:col>17</xdr:col>
      <xdr:colOff>611505</xdr:colOff>
      <xdr:row>4</xdr:row>
      <xdr:rowOff>15240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0245" y="43624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4</xdr:row>
      <xdr:rowOff>42448</xdr:rowOff>
    </xdr:from>
    <xdr:to>
      <xdr:col>2</xdr:col>
      <xdr:colOff>0</xdr:colOff>
      <xdr:row>7</xdr:row>
      <xdr:rowOff>118383</xdr:rowOff>
    </xdr:to>
    <xdr:pic>
      <xdr:nvPicPr>
        <xdr:cNvPr id="4" name="Imagem 3" descr="Image result for símbolo da justiç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340" y="909223"/>
          <a:ext cx="775335" cy="628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28</xdr:row>
      <xdr:rowOff>95250</xdr:rowOff>
    </xdr:from>
    <xdr:to>
      <xdr:col>16</xdr:col>
      <xdr:colOff>66675</xdr:colOff>
      <xdr:row>44</xdr:row>
      <xdr:rowOff>110490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66674</xdr:colOff>
      <xdr:row>27</xdr:row>
      <xdr:rowOff>152399</xdr:rowOff>
    </xdr:from>
    <xdr:to>
      <xdr:col>16</xdr:col>
      <xdr:colOff>57150</xdr:colOff>
      <xdr:row>44</xdr:row>
      <xdr:rowOff>180974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95349" y="5038724"/>
          <a:ext cx="5010151" cy="309562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767715</xdr:colOff>
      <xdr:row>26</xdr:row>
      <xdr:rowOff>55245</xdr:rowOff>
    </xdr:from>
    <xdr:to>
      <xdr:col>5</xdr:col>
      <xdr:colOff>843915</xdr:colOff>
      <xdr:row>26</xdr:row>
      <xdr:rowOff>131445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186940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68580</xdr:colOff>
      <xdr:row>26</xdr:row>
      <xdr:rowOff>55245</xdr:rowOff>
    </xdr:from>
    <xdr:to>
      <xdr:col>9</xdr:col>
      <xdr:colOff>144780</xdr:colOff>
      <xdr:row>26</xdr:row>
      <xdr:rowOff>131445</xdr:rowOff>
    </xdr:to>
    <xdr:sp macro="" textlink="">
      <xdr:nvSpPr>
        <xdr:cNvPr id="9" name="Fluxograma: Co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707130" y="4779645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958215</xdr:colOff>
      <xdr:row>26</xdr:row>
      <xdr:rowOff>64770</xdr:rowOff>
    </xdr:from>
    <xdr:to>
      <xdr:col>12</xdr:col>
      <xdr:colOff>24765</xdr:colOff>
      <xdr:row>26</xdr:row>
      <xdr:rowOff>140970</xdr:rowOff>
    </xdr:to>
    <xdr:sp macro="" textlink="">
      <xdr:nvSpPr>
        <xdr:cNvPr id="10" name="Fluxograma: Co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730115" y="478917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295275</xdr:colOff>
      <xdr:row>28</xdr:row>
      <xdr:rowOff>57150</xdr:rowOff>
    </xdr:from>
    <xdr:to>
      <xdr:col>5</xdr:col>
      <xdr:colOff>136725</xdr:colOff>
      <xdr:row>29</xdr:row>
      <xdr:rowOff>39225</xdr:rowOff>
    </xdr:to>
    <xdr:sp macro="" textlink="">
      <xdr:nvSpPr>
        <xdr:cNvPr id="11" name="Texto Explicativo 2 (Sem Bordas)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23950" y="510540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  <xdr:twoCellAnchor>
    <xdr:from>
      <xdr:col>5</xdr:col>
      <xdr:colOff>714375</xdr:colOff>
      <xdr:row>26</xdr:row>
      <xdr:rowOff>57150</xdr:rowOff>
    </xdr:from>
    <xdr:to>
      <xdr:col>6</xdr:col>
      <xdr:colOff>28575</xdr:colOff>
      <xdr:row>26</xdr:row>
      <xdr:rowOff>133350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133600" y="478155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548640</xdr:colOff>
      <xdr:row>4</xdr:row>
      <xdr:rowOff>15240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590550"/>
          <a:ext cx="6320790" cy="29146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14</xdr:col>
      <xdr:colOff>76200</xdr:colOff>
      <xdr:row>2</xdr:row>
      <xdr:rowOff>53340</xdr:rowOff>
    </xdr:from>
    <xdr:to>
      <xdr:col>17</xdr:col>
      <xdr:colOff>3810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</xdr:colOff>
      <xdr:row>28</xdr:row>
      <xdr:rowOff>148590</xdr:rowOff>
    </xdr:from>
    <xdr:to>
      <xdr:col>15</xdr:col>
      <xdr:colOff>13335</xdr:colOff>
      <xdr:row>44</xdr:row>
      <xdr:rowOff>186690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161925</xdr:colOff>
      <xdr:row>28</xdr:row>
      <xdr:rowOff>0</xdr:rowOff>
    </xdr:from>
    <xdr:to>
      <xdr:col>15</xdr:col>
      <xdr:colOff>7620</xdr:colOff>
      <xdr:row>45</xdr:row>
      <xdr:rowOff>20955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790575" y="5048250"/>
          <a:ext cx="4760595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91440</xdr:colOff>
      <xdr:row>5</xdr:row>
      <xdr:rowOff>53340</xdr:rowOff>
    </xdr:from>
    <xdr:to>
      <xdr:col>1</xdr:col>
      <xdr:colOff>146179</xdr:colOff>
      <xdr:row>7</xdr:row>
      <xdr:rowOff>176620</xdr:rowOff>
    </xdr:to>
    <xdr:pic>
      <xdr:nvPicPr>
        <xdr:cNvPr id="9" name="Imagem 8" descr="Image result for figuras processos antigos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A49F9C"/>
            </a:clrFrom>
            <a:clrTo>
              <a:srgbClr val="A49F9C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101090"/>
          <a:ext cx="683389" cy="494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777240</xdr:colOff>
      <xdr:row>26</xdr:row>
      <xdr:rowOff>55245</xdr:rowOff>
    </xdr:from>
    <xdr:to>
      <xdr:col>6</xdr:col>
      <xdr:colOff>5715</xdr:colOff>
      <xdr:row>26</xdr:row>
      <xdr:rowOff>131445</xdr:rowOff>
    </xdr:to>
    <xdr:sp macro="" textlink="">
      <xdr:nvSpPr>
        <xdr:cNvPr id="20" name="Fluxograma: Conector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2196465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558165</xdr:colOff>
      <xdr:row>26</xdr:row>
      <xdr:rowOff>55245</xdr:rowOff>
    </xdr:from>
    <xdr:to>
      <xdr:col>11</xdr:col>
      <xdr:colOff>634365</xdr:colOff>
      <xdr:row>26</xdr:row>
      <xdr:rowOff>131445</xdr:rowOff>
    </xdr:to>
    <xdr:sp macro="" textlink="">
      <xdr:nvSpPr>
        <xdr:cNvPr id="22" name="Fluxograma: Conector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4911090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971550</xdr:colOff>
      <xdr:row>26</xdr:row>
      <xdr:rowOff>57150</xdr:rowOff>
    </xdr:from>
    <xdr:to>
      <xdr:col>9</xdr:col>
      <xdr:colOff>0</xdr:colOff>
      <xdr:row>26</xdr:row>
      <xdr:rowOff>133350</xdr:rowOff>
    </xdr:to>
    <xdr:sp macro="" textlink="">
      <xdr:nvSpPr>
        <xdr:cNvPr id="23" name="Fluxograma: Conector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3733800" y="478155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152400</xdr:colOff>
      <xdr:row>28</xdr:row>
      <xdr:rowOff>76200</xdr:rowOff>
    </xdr:from>
    <xdr:to>
      <xdr:col>4</xdr:col>
      <xdr:colOff>51000</xdr:colOff>
      <xdr:row>29</xdr:row>
      <xdr:rowOff>58275</xdr:rowOff>
    </xdr:to>
    <xdr:sp macro="" textlink="">
      <xdr:nvSpPr>
        <xdr:cNvPr id="11" name="Texto Explicativo 2 (Sem Bordas)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81075" y="512445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571500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590550"/>
          <a:ext cx="629602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14</xdr:col>
      <xdr:colOff>121920</xdr:colOff>
      <xdr:row>2</xdr:row>
      <xdr:rowOff>53340</xdr:rowOff>
    </xdr:from>
    <xdr:to>
      <xdr:col>17</xdr:col>
      <xdr:colOff>30480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198120</xdr:colOff>
      <xdr:row>28</xdr:row>
      <xdr:rowOff>62865</xdr:rowOff>
    </xdr:from>
    <xdr:to>
      <xdr:col>14</xdr:col>
      <xdr:colOff>194310</xdr:colOff>
      <xdr:row>44</xdr:row>
      <xdr:rowOff>100965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123824</xdr:colOff>
      <xdr:row>28</xdr:row>
      <xdr:rowOff>19050</xdr:rowOff>
    </xdr:from>
    <xdr:to>
      <xdr:col>15</xdr:col>
      <xdr:colOff>17144</xdr:colOff>
      <xdr:row>45</xdr:row>
      <xdr:rowOff>40005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52474" y="5067300"/>
          <a:ext cx="4760595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91440</xdr:colOff>
      <xdr:row>5</xdr:row>
      <xdr:rowOff>53340</xdr:rowOff>
    </xdr:from>
    <xdr:to>
      <xdr:col>1</xdr:col>
      <xdr:colOff>146179</xdr:colOff>
      <xdr:row>7</xdr:row>
      <xdr:rowOff>176620</xdr:rowOff>
    </xdr:to>
    <xdr:pic>
      <xdr:nvPicPr>
        <xdr:cNvPr id="9" name="Imagem 8" descr="Image result for figuras processos antigos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A49F9C"/>
            </a:clrFrom>
            <a:clrTo>
              <a:srgbClr val="A49F9C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101090"/>
          <a:ext cx="683389" cy="494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767715</xdr:colOff>
      <xdr:row>26</xdr:row>
      <xdr:rowOff>55245</xdr:rowOff>
    </xdr:from>
    <xdr:to>
      <xdr:col>5</xdr:col>
      <xdr:colOff>843915</xdr:colOff>
      <xdr:row>26</xdr:row>
      <xdr:rowOff>131445</xdr:rowOff>
    </xdr:to>
    <xdr:sp macro="" textlink="">
      <xdr:nvSpPr>
        <xdr:cNvPr id="11" name="Fluxograma: Conecto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2186940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558165</xdr:colOff>
      <xdr:row>26</xdr:row>
      <xdr:rowOff>55245</xdr:rowOff>
    </xdr:from>
    <xdr:to>
      <xdr:col>11</xdr:col>
      <xdr:colOff>634365</xdr:colOff>
      <xdr:row>26</xdr:row>
      <xdr:rowOff>131445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4863465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962025</xdr:colOff>
      <xdr:row>26</xdr:row>
      <xdr:rowOff>57150</xdr:rowOff>
    </xdr:from>
    <xdr:to>
      <xdr:col>8</xdr:col>
      <xdr:colOff>1038225</xdr:colOff>
      <xdr:row>26</xdr:row>
      <xdr:rowOff>133350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3714750" y="478155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152400</xdr:colOff>
      <xdr:row>29</xdr:row>
      <xdr:rowOff>57150</xdr:rowOff>
    </xdr:from>
    <xdr:to>
      <xdr:col>2</xdr:col>
      <xdr:colOff>384375</xdr:colOff>
      <xdr:row>30</xdr:row>
      <xdr:rowOff>39225</xdr:rowOff>
    </xdr:to>
    <xdr:sp macro="" textlink="">
      <xdr:nvSpPr>
        <xdr:cNvPr id="14" name="Texto Explicativo 2 (Sem Bordas)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781050" y="526732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542925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590550"/>
          <a:ext cx="6305550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14</xdr:col>
      <xdr:colOff>121920</xdr:colOff>
      <xdr:row>2</xdr:row>
      <xdr:rowOff>53340</xdr:rowOff>
    </xdr:from>
    <xdr:to>
      <xdr:col>16</xdr:col>
      <xdr:colOff>561975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443865"/>
          <a:ext cx="82105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</xdr:colOff>
      <xdr:row>28</xdr:row>
      <xdr:rowOff>158115</xdr:rowOff>
    </xdr:from>
    <xdr:to>
      <xdr:col>14</xdr:col>
      <xdr:colOff>175260</xdr:colOff>
      <xdr:row>45</xdr:row>
      <xdr:rowOff>5715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85724</xdr:colOff>
      <xdr:row>27</xdr:row>
      <xdr:rowOff>152400</xdr:rowOff>
    </xdr:from>
    <xdr:to>
      <xdr:col>14</xdr:col>
      <xdr:colOff>198119</xdr:colOff>
      <xdr:row>45</xdr:row>
      <xdr:rowOff>11430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4374" y="5038725"/>
          <a:ext cx="4817745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91440</xdr:colOff>
      <xdr:row>5</xdr:row>
      <xdr:rowOff>53340</xdr:rowOff>
    </xdr:from>
    <xdr:to>
      <xdr:col>1</xdr:col>
      <xdr:colOff>146179</xdr:colOff>
      <xdr:row>7</xdr:row>
      <xdr:rowOff>176620</xdr:rowOff>
    </xdr:to>
    <xdr:pic>
      <xdr:nvPicPr>
        <xdr:cNvPr id="9" name="Imagem 8" descr="Image result for figuras processos antigos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A49F9C"/>
            </a:clrFrom>
            <a:clrTo>
              <a:srgbClr val="A49F9C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101090"/>
          <a:ext cx="683389" cy="494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767715</xdr:colOff>
      <xdr:row>26</xdr:row>
      <xdr:rowOff>55245</xdr:rowOff>
    </xdr:from>
    <xdr:to>
      <xdr:col>5</xdr:col>
      <xdr:colOff>843915</xdr:colOff>
      <xdr:row>26</xdr:row>
      <xdr:rowOff>131445</xdr:rowOff>
    </xdr:to>
    <xdr:sp macro="" textlink="">
      <xdr:nvSpPr>
        <xdr:cNvPr id="11" name="Fluxograma: Co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2186940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558165</xdr:colOff>
      <xdr:row>26</xdr:row>
      <xdr:rowOff>55245</xdr:rowOff>
    </xdr:from>
    <xdr:to>
      <xdr:col>11</xdr:col>
      <xdr:colOff>634365</xdr:colOff>
      <xdr:row>26</xdr:row>
      <xdr:rowOff>131445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4901565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962025</xdr:colOff>
      <xdr:row>26</xdr:row>
      <xdr:rowOff>57150</xdr:rowOff>
    </xdr:from>
    <xdr:to>
      <xdr:col>8</xdr:col>
      <xdr:colOff>1038225</xdr:colOff>
      <xdr:row>26</xdr:row>
      <xdr:rowOff>133350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3714750" y="478155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0</xdr:colOff>
      <xdr:row>28</xdr:row>
      <xdr:rowOff>85725</xdr:rowOff>
    </xdr:from>
    <xdr:to>
      <xdr:col>2</xdr:col>
      <xdr:colOff>432000</xdr:colOff>
      <xdr:row>29</xdr:row>
      <xdr:rowOff>67800</xdr:rowOff>
    </xdr:to>
    <xdr:sp macro="" textlink="">
      <xdr:nvSpPr>
        <xdr:cNvPr id="14" name="Texto Explicativo 2 (Sem Bordas)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828675" y="513397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632460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590550"/>
          <a:ext cx="591883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15</xdr:col>
      <xdr:colOff>167640</xdr:colOff>
      <xdr:row>2</xdr:row>
      <xdr:rowOff>53340</xdr:rowOff>
    </xdr:from>
    <xdr:to>
      <xdr:col>17</xdr:col>
      <xdr:colOff>590550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39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182879</xdr:colOff>
      <xdr:row>28</xdr:row>
      <xdr:rowOff>66675</xdr:rowOff>
    </xdr:from>
    <xdr:to>
      <xdr:col>16</xdr:col>
      <xdr:colOff>57150</xdr:colOff>
      <xdr:row>45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607693</xdr:colOff>
      <xdr:row>27</xdr:row>
      <xdr:rowOff>60961</xdr:rowOff>
    </xdr:from>
    <xdr:to>
      <xdr:col>16</xdr:col>
      <xdr:colOff>171450</xdr:colOff>
      <xdr:row>46</xdr:row>
      <xdr:rowOff>49861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07693" y="4966336"/>
          <a:ext cx="5107307" cy="3456000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1043940</xdr:colOff>
      <xdr:row>25</xdr:row>
      <xdr:rowOff>64770</xdr:rowOff>
    </xdr:from>
    <xdr:to>
      <xdr:col>10</xdr:col>
      <xdr:colOff>15240</xdr:colOff>
      <xdr:row>25</xdr:row>
      <xdr:rowOff>140970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796665" y="4646295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60960</xdr:colOff>
      <xdr:row>5</xdr:row>
      <xdr:rowOff>63832</xdr:rowOff>
    </xdr:from>
    <xdr:to>
      <xdr:col>1</xdr:col>
      <xdr:colOff>182880</xdr:colOff>
      <xdr:row>8</xdr:row>
      <xdr:rowOff>124560</xdr:rowOff>
    </xdr:to>
    <xdr:pic>
      <xdr:nvPicPr>
        <xdr:cNvPr id="10" name="Imagem 9" descr="Image result for conciliaçã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0960" y="1111582"/>
          <a:ext cx="750570" cy="61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304800</xdr:colOff>
      <xdr:row>20</xdr:row>
      <xdr:rowOff>144780</xdr:rowOff>
    </xdr:to>
    <xdr:sp macro="" textlink="">
      <xdr:nvSpPr>
        <xdr:cNvPr id="11" name="AutoShape 1" descr="https://sigest.jt.jus.br/BSC/images/amarelo.pn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438525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882013</xdr:colOff>
      <xdr:row>25</xdr:row>
      <xdr:rowOff>57150</xdr:rowOff>
    </xdr:from>
    <xdr:to>
      <xdr:col>6</xdr:col>
      <xdr:colOff>62263</xdr:colOff>
      <xdr:row>25</xdr:row>
      <xdr:rowOff>146098</xdr:rowOff>
    </xdr:to>
    <xdr:sp macro="" textlink="">
      <xdr:nvSpPr>
        <xdr:cNvPr id="18" name="Fluxograma: Conector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2301238" y="4638675"/>
          <a:ext cx="75600" cy="88948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15240</xdr:colOff>
      <xdr:row>28</xdr:row>
      <xdr:rowOff>74295</xdr:rowOff>
    </xdr:from>
    <xdr:to>
      <xdr:col>9</xdr:col>
      <xdr:colOff>15240</xdr:colOff>
      <xdr:row>28</xdr:row>
      <xdr:rowOff>150495</xdr:rowOff>
    </xdr:to>
    <xdr:sp macro="" textlink="">
      <xdr:nvSpPr>
        <xdr:cNvPr id="20" name="Fluxograma: Conector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2644140" y="5141595"/>
          <a:ext cx="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739140</xdr:colOff>
      <xdr:row>25</xdr:row>
      <xdr:rowOff>55245</xdr:rowOff>
    </xdr:from>
    <xdr:to>
      <xdr:col>13</xdr:col>
      <xdr:colOff>24765</xdr:colOff>
      <xdr:row>25</xdr:row>
      <xdr:rowOff>131445</xdr:rowOff>
    </xdr:to>
    <xdr:sp macro="" textlink="">
      <xdr:nvSpPr>
        <xdr:cNvPr id="28" name="Fluxograma: Conector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4882515" y="4636770"/>
          <a:ext cx="85725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95250</xdr:colOff>
      <xdr:row>29</xdr:row>
      <xdr:rowOff>47625</xdr:rowOff>
    </xdr:from>
    <xdr:to>
      <xdr:col>2</xdr:col>
      <xdr:colOff>327225</xdr:colOff>
      <xdr:row>30</xdr:row>
      <xdr:rowOff>10650</xdr:rowOff>
    </xdr:to>
    <xdr:sp macro="" textlink="">
      <xdr:nvSpPr>
        <xdr:cNvPr id="13" name="Texto Explicativo 2 (Sem Bordas)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900" y="527685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632460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590550"/>
          <a:ext cx="591883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- 2022</a:t>
          </a:r>
        </a:p>
      </xdr:txBody>
    </xdr:sp>
    <xdr:clientData/>
  </xdr:twoCellAnchor>
  <xdr:twoCellAnchor editAs="oneCell">
    <xdr:from>
      <xdr:col>15</xdr:col>
      <xdr:colOff>167640</xdr:colOff>
      <xdr:row>2</xdr:row>
      <xdr:rowOff>53340</xdr:rowOff>
    </xdr:from>
    <xdr:to>
      <xdr:col>17</xdr:col>
      <xdr:colOff>590550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39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41910</xdr:colOff>
      <xdr:row>27</xdr:row>
      <xdr:rowOff>32385</xdr:rowOff>
    </xdr:from>
    <xdr:to>
      <xdr:col>16</xdr:col>
      <xdr:colOff>104775</xdr:colOff>
      <xdr:row>43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</xdr:colOff>
      <xdr:row>27</xdr:row>
      <xdr:rowOff>13335</xdr:rowOff>
    </xdr:from>
    <xdr:to>
      <xdr:col>17</xdr:col>
      <xdr:colOff>38100</xdr:colOff>
      <xdr:row>44</xdr:row>
      <xdr:rowOff>34290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718185" y="4975860"/>
          <a:ext cx="4625340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3810</xdr:colOff>
      <xdr:row>26</xdr:row>
      <xdr:rowOff>45720</xdr:rowOff>
    </xdr:from>
    <xdr:to>
      <xdr:col>7</xdr:col>
      <xdr:colOff>3810</xdr:colOff>
      <xdr:row>26</xdr:row>
      <xdr:rowOff>121920</xdr:rowOff>
    </xdr:to>
    <xdr:sp macro="" textlink="">
      <xdr:nvSpPr>
        <xdr:cNvPr id="16" name="Fluxograma: Conector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2308860" y="4617720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1905</xdr:colOff>
      <xdr:row>26</xdr:row>
      <xdr:rowOff>45720</xdr:rowOff>
    </xdr:from>
    <xdr:to>
      <xdr:col>7</xdr:col>
      <xdr:colOff>1905</xdr:colOff>
      <xdr:row>26</xdr:row>
      <xdr:rowOff>121920</xdr:rowOff>
    </xdr:to>
    <xdr:sp macro="" textlink="">
      <xdr:nvSpPr>
        <xdr:cNvPr id="18" name="Fluxograma: Conector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306955" y="4617720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112395</xdr:colOff>
      <xdr:row>26</xdr:row>
      <xdr:rowOff>45720</xdr:rowOff>
    </xdr:from>
    <xdr:to>
      <xdr:col>6</xdr:col>
      <xdr:colOff>112395</xdr:colOff>
      <xdr:row>26</xdr:row>
      <xdr:rowOff>121920</xdr:rowOff>
    </xdr:to>
    <xdr:sp macro="" textlink="">
      <xdr:nvSpPr>
        <xdr:cNvPr id="20" name="Fluxograma: Conector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303145" y="4617720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110490</xdr:colOff>
      <xdr:row>27</xdr:row>
      <xdr:rowOff>45720</xdr:rowOff>
    </xdr:from>
    <xdr:to>
      <xdr:col>6</xdr:col>
      <xdr:colOff>110490</xdr:colOff>
      <xdr:row>27</xdr:row>
      <xdr:rowOff>121920</xdr:rowOff>
    </xdr:to>
    <xdr:sp macro="" textlink="">
      <xdr:nvSpPr>
        <xdr:cNvPr id="23" name="Fluxograma: Conector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301240" y="4779645"/>
          <a:ext cx="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4</xdr:row>
      <xdr:rowOff>57149</xdr:rowOff>
    </xdr:from>
    <xdr:to>
      <xdr:col>1</xdr:col>
      <xdr:colOff>173475</xdr:colOff>
      <xdr:row>8</xdr:row>
      <xdr:rowOff>152399</xdr:rowOff>
    </xdr:to>
    <xdr:grpSp>
      <xdr:nvGrpSpPr>
        <xdr:cNvPr id="26" name="Grupo 6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GrpSpPr/>
      </xdr:nvGrpSpPr>
      <xdr:grpSpPr>
        <a:xfrm>
          <a:off x="85725" y="920749"/>
          <a:ext cx="748150" cy="857250"/>
          <a:chOff x="4640580" y="6536055"/>
          <a:chExt cx="1684020" cy="1114425"/>
        </a:xfrm>
      </xdr:grpSpPr>
      <xdr:pic>
        <xdr:nvPicPr>
          <xdr:cNvPr id="27" name="Imagem 26" descr="Image result for prazo médio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0580" y="6536055"/>
            <a:ext cx="1485900" cy="1114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Imagem 27" descr="Image result for tempo duração processo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5460" y="6841052"/>
            <a:ext cx="739140" cy="7684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948690</xdr:colOff>
      <xdr:row>25</xdr:row>
      <xdr:rowOff>55245</xdr:rowOff>
    </xdr:from>
    <xdr:to>
      <xdr:col>10</xdr:col>
      <xdr:colOff>72390</xdr:colOff>
      <xdr:row>25</xdr:row>
      <xdr:rowOff>131445</xdr:rowOff>
    </xdr:to>
    <xdr:sp macro="" textlink="">
      <xdr:nvSpPr>
        <xdr:cNvPr id="29" name="Fluxograma: Conector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3577590" y="461772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729615</xdr:colOff>
      <xdr:row>25</xdr:row>
      <xdr:rowOff>55245</xdr:rowOff>
    </xdr:from>
    <xdr:to>
      <xdr:col>6</xdr:col>
      <xdr:colOff>34290</xdr:colOff>
      <xdr:row>25</xdr:row>
      <xdr:rowOff>131445</xdr:rowOff>
    </xdr:to>
    <xdr:sp macro="" textlink="">
      <xdr:nvSpPr>
        <xdr:cNvPr id="30" name="Fluxograma: Conector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48840" y="461772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43815</xdr:colOff>
      <xdr:row>25</xdr:row>
      <xdr:rowOff>55245</xdr:rowOff>
    </xdr:from>
    <xdr:to>
      <xdr:col>13</xdr:col>
      <xdr:colOff>120015</xdr:colOff>
      <xdr:row>25</xdr:row>
      <xdr:rowOff>131445</xdr:rowOff>
    </xdr:to>
    <xdr:sp macro="" textlink="">
      <xdr:nvSpPr>
        <xdr:cNvPr id="31" name="Fluxograma: Conector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>
        <a:xfrm>
          <a:off x="4549140" y="461772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28575</xdr:colOff>
      <xdr:row>30</xdr:row>
      <xdr:rowOff>171450</xdr:rowOff>
    </xdr:from>
    <xdr:to>
      <xdr:col>2</xdr:col>
      <xdr:colOff>460575</xdr:colOff>
      <xdr:row>31</xdr:row>
      <xdr:rowOff>134475</xdr:rowOff>
    </xdr:to>
    <xdr:sp macro="" textlink="">
      <xdr:nvSpPr>
        <xdr:cNvPr id="17" name="Texto Explicativo 2 (Sem Bordas)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857250" y="563880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eta%205/TCLNFISC.xlsx" TargetMode="External"/><Relationship Id="rId1" Type="http://schemas.openxmlformats.org/officeDocument/2006/relationships/externalLinkPath" Target="/Drives%20compartilhados/CEGI_SERVI&#199;O/METAS_OLD/METAS%202022/Meta%205/TCLNFI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ta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eta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eta%20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CEGI_SERVI&#199;O\METAS_OLD\METAS%202022\Relat&#243;rios\Site\Relat&#243;rio%20de%20Metas%20Ano%202022%20Dezembro.xlsx" TargetMode="External"/><Relationship Id="rId1" Type="http://schemas.openxmlformats.org/officeDocument/2006/relationships/externalLinkPath" Target="Relat&#243;rio%20de%20Metas%20Ano%202022%20Dez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2"/>
      <sheetName val="TCLNFISC2020"/>
      <sheetName val="TCLNFISC2019"/>
      <sheetName val="1G_2019"/>
      <sheetName val="2G_2019"/>
    </sheetNames>
    <sheetDataSet>
      <sheetData sheetId="0">
        <row r="2">
          <cell r="F2">
            <v>25030</v>
          </cell>
          <cell r="L2">
            <v>4594</v>
          </cell>
          <cell r="N2">
            <v>0.95810942269632016</v>
          </cell>
          <cell r="O2">
            <v>0.94671460882677028</v>
          </cell>
          <cell r="P2">
            <v>0.95666986599456361</v>
          </cell>
        </row>
        <row r="3">
          <cell r="F3">
            <v>53204</v>
          </cell>
          <cell r="L3">
            <v>11799</v>
          </cell>
          <cell r="N3">
            <v>0.87660000126419857</v>
          </cell>
          <cell r="O3">
            <v>0.83996055881520237</v>
          </cell>
          <cell r="P3">
            <v>0.87149554637038362</v>
          </cell>
        </row>
        <row r="4">
          <cell r="F4">
            <v>50048</v>
          </cell>
          <cell r="L4">
            <v>12354</v>
          </cell>
          <cell r="N4">
            <v>0.81027552025840677</v>
          </cell>
          <cell r="O4">
            <v>0.75687995805213037</v>
          </cell>
          <cell r="P4">
            <v>0.8023153337275436</v>
          </cell>
        </row>
        <row r="5">
          <cell r="F5">
            <v>36428</v>
          </cell>
          <cell r="L5">
            <v>11216</v>
          </cell>
          <cell r="N5">
            <v>0.73837682128164117</v>
          </cell>
          <cell r="O5">
            <v>0.69108575669032046</v>
          </cell>
          <cell r="P5">
            <v>0.7303025863764202</v>
          </cell>
        </row>
        <row r="6">
          <cell r="F6">
            <v>53126</v>
          </cell>
          <cell r="L6">
            <v>16201</v>
          </cell>
          <cell r="N6">
            <v>0.67716683971379643</v>
          </cell>
          <cell r="O6">
            <v>0.61606715611883567</v>
          </cell>
          <cell r="P6">
            <v>0.66626032778003519</v>
          </cell>
        </row>
        <row r="7">
          <cell r="F7">
            <v>47287</v>
          </cell>
          <cell r="L7">
            <v>14075</v>
          </cell>
          <cell r="N7">
            <v>0.63198328006311721</v>
          </cell>
          <cell r="O7">
            <v>0.56480064438179622</v>
          </cell>
          <cell r="P7">
            <v>0.61966256769440198</v>
          </cell>
        </row>
        <row r="8">
          <cell r="F8">
            <v>48776</v>
          </cell>
          <cell r="L8">
            <v>15737</v>
          </cell>
          <cell r="N8">
            <v>0.58799743674429683</v>
          </cell>
          <cell r="O8">
            <v>0.51777170773295045</v>
          </cell>
          <cell r="P8">
            <v>0.57465308123547842</v>
          </cell>
        </row>
        <row r="9">
          <cell r="F9">
            <v>54617</v>
          </cell>
          <cell r="L9">
            <v>15039</v>
          </cell>
          <cell r="N9">
            <v>0.54755591337489296</v>
          </cell>
          <cell r="O9">
            <v>0.48490905660569777</v>
          </cell>
          <cell r="P9">
            <v>0.53537298735967176</v>
          </cell>
        </row>
        <row r="10">
          <cell r="F10">
            <v>55899</v>
          </cell>
          <cell r="L10">
            <v>15293</v>
          </cell>
          <cell r="N10">
            <v>0.50529167022250387</v>
          </cell>
          <cell r="O10">
            <v>0.45848600680687018</v>
          </cell>
          <cell r="P10">
            <v>0.49589790166924569</v>
          </cell>
        </row>
        <row r="11">
          <cell r="F11">
            <v>43473</v>
          </cell>
          <cell r="L11">
            <v>12623</v>
          </cell>
          <cell r="N11">
            <v>0.48014708750034824</v>
          </cell>
          <cell r="O11">
            <v>0.43851007956520033</v>
          </cell>
          <cell r="P11">
            <v>0.47166402850632805</v>
          </cell>
        </row>
        <row r="12">
          <cell r="F12">
            <v>43506</v>
          </cell>
          <cell r="L12">
            <v>14042</v>
          </cell>
          <cell r="N12">
            <v>0.45612038671352162</v>
          </cell>
          <cell r="O12">
            <v>0.41695790293574314</v>
          </cell>
          <cell r="P12">
            <v>0.44800162994224191</v>
          </cell>
        </row>
        <row r="13">
          <cell r="F13">
            <v>31152</v>
          </cell>
          <cell r="L13">
            <v>9512</v>
          </cell>
          <cell r="N13">
            <v>0.48811557841239567</v>
          </cell>
          <cell r="O13">
            <v>0.40313375816123626</v>
          </cell>
          <cell r="P13">
            <v>0.47157387865812311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º Grau"/>
      <sheetName val="Dados Meta 3"/>
    </sheetNames>
    <sheetDataSet>
      <sheetData sheetId="0">
        <row r="12">
          <cell r="Q12">
            <v>0.36559461480927452</v>
          </cell>
        </row>
        <row r="13">
          <cell r="Q13">
            <v>0.46982670221493028</v>
          </cell>
        </row>
        <row r="14">
          <cell r="Q14">
            <v>0.49326235476711972</v>
          </cell>
        </row>
        <row r="15">
          <cell r="Q15">
            <v>0.49328178274400669</v>
          </cell>
        </row>
        <row r="16">
          <cell r="Q16">
            <v>0.50080043112329808</v>
          </cell>
        </row>
        <row r="17">
          <cell r="Q17">
            <v>0.50219289857844074</v>
          </cell>
        </row>
        <row r="18">
          <cell r="Q18">
            <v>0.50154326786298997</v>
          </cell>
        </row>
        <row r="19">
          <cell r="Q19">
            <v>0.49953616967095332</v>
          </cell>
        </row>
        <row r="20">
          <cell r="Q20">
            <v>0.49750270754900366</v>
          </cell>
        </row>
        <row r="21">
          <cell r="Q21">
            <v>0.49604188720536918</v>
          </cell>
        </row>
        <row r="22">
          <cell r="Q22">
            <v>0.49540607081643473</v>
          </cell>
        </row>
        <row r="23">
          <cell r="Q23">
            <v>0.49185582661823191</v>
          </cell>
        </row>
      </sheetData>
      <sheetData sheetId="1">
        <row r="6">
          <cell r="F6">
            <v>4888</v>
          </cell>
          <cell r="H6">
            <v>13370</v>
          </cell>
          <cell r="K6">
            <v>0.69188988419620467</v>
          </cell>
        </row>
        <row r="7">
          <cell r="F7">
            <v>13439</v>
          </cell>
          <cell r="H7">
            <v>25638</v>
          </cell>
          <cell r="K7">
            <v>0.8891497013908598</v>
          </cell>
        </row>
        <row r="8">
          <cell r="F8">
            <v>15679</v>
          </cell>
          <cell r="H8">
            <v>29933</v>
          </cell>
          <cell r="K8">
            <v>0.93350180690219475</v>
          </cell>
        </row>
        <row r="9">
          <cell r="F9">
            <v>12435</v>
          </cell>
          <cell r="H9">
            <v>25206</v>
          </cell>
          <cell r="K9">
            <v>0.9335385744587561</v>
          </cell>
        </row>
        <row r="10">
          <cell r="F10">
            <v>16751</v>
          </cell>
          <cell r="H10">
            <v>32035</v>
          </cell>
          <cell r="K10">
            <v>0.94776765920381922</v>
          </cell>
        </row>
        <row r="11">
          <cell r="F11">
            <v>15587</v>
          </cell>
          <cell r="H11">
            <v>30688</v>
          </cell>
          <cell r="K11">
            <v>0.95040291176843439</v>
          </cell>
        </row>
        <row r="12">
          <cell r="F12">
            <v>14655</v>
          </cell>
          <cell r="H12">
            <v>29423</v>
          </cell>
          <cell r="K12">
            <v>0.94917348195115436</v>
          </cell>
        </row>
        <row r="13">
          <cell r="F13">
            <v>16418</v>
          </cell>
          <cell r="H13">
            <v>33615</v>
          </cell>
          <cell r="K13">
            <v>0.94537503722739091</v>
          </cell>
        </row>
        <row r="14">
          <cell r="F14">
            <v>15555</v>
          </cell>
          <cell r="H14">
            <v>32165</v>
          </cell>
          <cell r="K14">
            <v>0.94152669861658533</v>
          </cell>
        </row>
        <row r="15">
          <cell r="F15">
            <v>13764</v>
          </cell>
          <cell r="H15">
            <v>28490</v>
          </cell>
          <cell r="K15">
            <v>0.93876208782242465</v>
          </cell>
        </row>
        <row r="16">
          <cell r="F16">
            <v>13152</v>
          </cell>
          <cell r="H16">
            <v>26908</v>
          </cell>
          <cell r="K16">
            <v>0.93755880169650785</v>
          </cell>
        </row>
        <row r="17">
          <cell r="F17">
            <v>7720</v>
          </cell>
          <cell r="H17">
            <v>17915</v>
          </cell>
          <cell r="K17">
            <v>0.93083994439483708</v>
          </cell>
        </row>
        <row r="18">
          <cell r="K18">
            <v>0.93083994439483708</v>
          </cell>
          <cell r="N18">
            <v>0.49185582661823191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1-1ºG"/>
      <sheetName val="M1-2ºG"/>
      <sheetName val="M1-Geral"/>
      <sheetName val="Dados Meta 1"/>
    </sheetNames>
    <sheetDataSet>
      <sheetData sheetId="0"/>
      <sheetData sheetId="1"/>
      <sheetData sheetId="2"/>
      <sheetData sheetId="3">
        <row r="5">
          <cell r="B5">
            <v>18691</v>
          </cell>
          <cell r="D5">
            <v>14226</v>
          </cell>
          <cell r="L5">
            <v>0.72216863800192899</v>
          </cell>
          <cell r="M5">
            <v>0.72216863800192899</v>
          </cell>
          <cell r="N5">
            <v>1</v>
          </cell>
        </row>
        <row r="6">
          <cell r="B6">
            <v>26565</v>
          </cell>
          <cell r="D6">
            <v>27456</v>
          </cell>
          <cell r="L6">
            <v>1.0034720953181535</v>
          </cell>
          <cell r="M6">
            <v>0.8857391784780807</v>
          </cell>
          <cell r="N6">
            <v>1</v>
          </cell>
        </row>
        <row r="7">
          <cell r="B7">
            <v>32094</v>
          </cell>
          <cell r="D7">
            <v>32608</v>
          </cell>
          <cell r="L7">
            <v>1.0052717575608101</v>
          </cell>
          <cell r="M7">
            <v>0.93452418391093783</v>
          </cell>
          <cell r="N7">
            <v>1</v>
          </cell>
        </row>
        <row r="8">
          <cell r="B8">
            <v>27035</v>
          </cell>
          <cell r="D8">
            <v>27284</v>
          </cell>
          <cell r="L8">
            <v>1.0030882352941177</v>
          </cell>
          <cell r="M8">
            <v>0.95201229684893252</v>
          </cell>
          <cell r="N8">
            <v>1</v>
          </cell>
        </row>
        <row r="9">
          <cell r="B9">
            <v>30708</v>
          </cell>
          <cell r="D9">
            <v>34919</v>
          </cell>
          <cell r="L9">
            <v>1.1316761731915996</v>
          </cell>
          <cell r="M9">
            <v>0.99232273589775277</v>
          </cell>
          <cell r="N9">
            <v>1</v>
          </cell>
        </row>
        <row r="10">
          <cell r="B10">
            <v>28343</v>
          </cell>
          <cell r="D10">
            <v>33221</v>
          </cell>
          <cell r="L10">
            <v>1.1323153481713759</v>
          </cell>
          <cell r="M10">
            <v>1.016939605841078</v>
          </cell>
          <cell r="N10">
            <v>1</v>
          </cell>
        </row>
        <row r="11">
          <cell r="B11">
            <v>29753</v>
          </cell>
          <cell r="D11">
            <v>31888</v>
          </cell>
          <cell r="L11">
            <v>1.0551254053338628</v>
          </cell>
          <cell r="M11">
            <v>1.0227996834222863</v>
          </cell>
          <cell r="N11">
            <v>1</v>
          </cell>
        </row>
        <row r="12">
          <cell r="B12">
            <v>31990</v>
          </cell>
          <cell r="D12">
            <v>36490</v>
          </cell>
          <cell r="L12">
            <v>1.1335466434717778</v>
          </cell>
          <cell r="M12">
            <v>1.0383518390914879</v>
          </cell>
          <cell r="N12">
            <v>1</v>
          </cell>
        </row>
        <row r="13">
          <cell r="B13">
            <v>28818</v>
          </cell>
          <cell r="D13">
            <v>34780</v>
          </cell>
          <cell r="L13">
            <v>1.2044187415590262</v>
          </cell>
          <cell r="M13">
            <v>1.0569305971941403</v>
          </cell>
          <cell r="N13">
            <v>1</v>
          </cell>
        </row>
        <row r="14">
          <cell r="B14">
            <v>27556</v>
          </cell>
          <cell r="D14">
            <v>31114</v>
          </cell>
          <cell r="L14">
            <v>1.1254838126243443</v>
          </cell>
          <cell r="M14">
            <v>1.0635649259318867</v>
          </cell>
          <cell r="N14">
            <v>1</v>
          </cell>
        </row>
        <row r="15">
          <cell r="B15">
            <v>26420</v>
          </cell>
          <cell r="D15">
            <v>29185</v>
          </cell>
          <cell r="L15">
            <v>1.1020277158932146</v>
          </cell>
          <cell r="M15">
            <v>1.0668299711815561</v>
          </cell>
          <cell r="N15">
            <v>1</v>
          </cell>
        </row>
        <row r="16">
          <cell r="B16">
            <v>23481</v>
          </cell>
          <cell r="D16">
            <v>19308</v>
          </cell>
          <cell r="L16">
            <v>0.82256209261704938</v>
          </cell>
          <cell r="M16">
            <v>1.0497569779493228</v>
          </cell>
          <cell r="N16">
            <v>1</v>
          </cell>
        </row>
        <row r="17">
          <cell r="N17">
            <v>1</v>
          </cell>
        </row>
        <row r="21">
          <cell r="B21">
            <v>6520</v>
          </cell>
          <cell r="D21">
            <v>1067</v>
          </cell>
          <cell r="L21">
            <v>0.16006600660066006</v>
          </cell>
          <cell r="M21">
            <v>0.16006600660066006</v>
          </cell>
        </row>
        <row r="22">
          <cell r="B22">
            <v>16128</v>
          </cell>
          <cell r="D22">
            <v>11893</v>
          </cell>
          <cell r="L22">
            <v>0.73219232900326292</v>
          </cell>
          <cell r="M22">
            <v>0.56574122577265584</v>
          </cell>
        </row>
        <row r="23">
          <cell r="B23">
            <v>15815</v>
          </cell>
          <cell r="D23">
            <v>15315</v>
          </cell>
          <cell r="L23">
            <v>0.97083993660855783</v>
          </cell>
          <cell r="M23">
            <v>0.73096013649759584</v>
          </cell>
        </row>
        <row r="24">
          <cell r="B24">
            <v>11520</v>
          </cell>
          <cell r="D24">
            <v>13236</v>
          </cell>
          <cell r="L24">
            <v>1.1493574157693645</v>
          </cell>
          <cell r="M24">
            <v>0.82696177062374243</v>
          </cell>
        </row>
        <row r="25">
          <cell r="B25">
            <v>17005</v>
          </cell>
          <cell r="D25">
            <v>16845</v>
          </cell>
          <cell r="L25">
            <v>0.99869567795102865</v>
          </cell>
          <cell r="M25">
            <v>0.8701668580290175</v>
          </cell>
        </row>
        <row r="26">
          <cell r="B26">
            <v>14856</v>
          </cell>
          <cell r="D26">
            <v>14277</v>
          </cell>
          <cell r="L26">
            <v>0.9600564857776881</v>
          </cell>
          <cell r="M26">
            <v>0.88649262202043133</v>
          </cell>
        </row>
        <row r="27">
          <cell r="B27">
            <v>16713</v>
          </cell>
          <cell r="D27">
            <v>13734</v>
          </cell>
          <cell r="L27">
            <v>0.82057716436637396</v>
          </cell>
          <cell r="M27">
            <v>0.87532051606887673</v>
          </cell>
        </row>
        <row r="28">
          <cell r="B28">
            <v>17707</v>
          </cell>
          <cell r="D28">
            <v>15312</v>
          </cell>
          <cell r="L28">
            <v>0.86488929055580654</v>
          </cell>
          <cell r="M28">
            <v>0.87374110610799849</v>
          </cell>
        </row>
        <row r="29">
          <cell r="B29">
            <v>18558</v>
          </cell>
          <cell r="D29">
            <v>17328</v>
          </cell>
          <cell r="L29">
            <v>0.93735800064913988</v>
          </cell>
          <cell r="M29">
            <v>0.88246809583484731</v>
          </cell>
        </row>
        <row r="30">
          <cell r="B30">
            <v>14728</v>
          </cell>
          <cell r="D30">
            <v>13894</v>
          </cell>
          <cell r="L30">
            <v>0.94574909808726426</v>
          </cell>
          <cell r="M30">
            <v>0.8886905120129458</v>
          </cell>
        </row>
        <row r="31">
          <cell r="B31">
            <v>15589</v>
          </cell>
          <cell r="D31">
            <v>13641</v>
          </cell>
          <cell r="L31">
            <v>0.88491728835549788</v>
          </cell>
          <cell r="M31">
            <v>0.88834330538733397</v>
          </cell>
        </row>
        <row r="32">
          <cell r="B32">
            <v>11052</v>
          </cell>
          <cell r="D32">
            <v>8507</v>
          </cell>
          <cell r="L32">
            <v>0.7950467289719626</v>
          </cell>
          <cell r="M32">
            <v>0.88266537629511554</v>
          </cell>
        </row>
        <row r="38">
          <cell r="B38">
            <v>25211</v>
          </cell>
          <cell r="D38">
            <v>15293</v>
          </cell>
          <cell r="L38">
            <v>0.58007130936125018</v>
          </cell>
          <cell r="M38">
            <v>0.58007130936125018</v>
          </cell>
        </row>
        <row r="39">
          <cell r="B39">
            <v>42693</v>
          </cell>
          <cell r="D39">
            <v>39349</v>
          </cell>
          <cell r="L39">
            <v>0.90243790564869386</v>
          </cell>
          <cell r="M39">
            <v>0.78097933281879772</v>
          </cell>
        </row>
        <row r="40">
          <cell r="B40">
            <v>47909</v>
          </cell>
          <cell r="D40">
            <v>47923</v>
          </cell>
          <cell r="L40">
            <v>0.99402625956731872</v>
          </cell>
          <cell r="M40">
            <v>0.86790041971297049</v>
          </cell>
        </row>
        <row r="41">
          <cell r="B41">
            <v>38555</v>
          </cell>
          <cell r="D41">
            <v>40520</v>
          </cell>
          <cell r="L41">
            <v>1.0466227560377115</v>
          </cell>
          <cell r="M41">
            <v>0.91200841353814777</v>
          </cell>
        </row>
        <row r="42">
          <cell r="B42">
            <v>47713</v>
          </cell>
          <cell r="D42">
            <v>51764</v>
          </cell>
          <cell r="L42">
            <v>1.0846988810192364</v>
          </cell>
          <cell r="M42">
            <v>0.95228995508550374</v>
          </cell>
        </row>
        <row r="43">
          <cell r="B43">
            <v>43199</v>
          </cell>
          <cell r="D43">
            <v>47498</v>
          </cell>
          <cell r="L43">
            <v>1.0743966160736502</v>
          </cell>
          <cell r="M43">
            <v>0.9739891246247272</v>
          </cell>
        </row>
        <row r="44">
          <cell r="B44">
            <v>46466</v>
          </cell>
          <cell r="D44">
            <v>45622</v>
          </cell>
          <cell r="L44">
            <v>0.97154904382639806</v>
          </cell>
          <cell r="M44">
            <v>0.97360502542464566</v>
          </cell>
        </row>
        <row r="45">
          <cell r="B45">
            <v>49697</v>
          </cell>
          <cell r="D45">
            <v>51802</v>
          </cell>
          <cell r="L45">
            <v>1.0382410710706698</v>
          </cell>
          <cell r="M45">
            <v>0.98293743436640257</v>
          </cell>
        </row>
        <row r="46">
          <cell r="B46">
            <v>47376</v>
          </cell>
          <cell r="D46">
            <v>52108</v>
          </cell>
          <cell r="L46">
            <v>1.1002069169376294</v>
          </cell>
          <cell r="M46">
            <v>0.99707147037121846</v>
          </cell>
        </row>
        <row r="47">
          <cell r="B47">
            <v>42284</v>
          </cell>
          <cell r="D47">
            <v>45008</v>
          </cell>
          <cell r="L47">
            <v>1.0631392464863587</v>
          </cell>
          <cell r="M47">
            <v>1.0034982221773046</v>
          </cell>
        </row>
        <row r="48">
          <cell r="B48">
            <v>42009</v>
          </cell>
          <cell r="D48">
            <v>42826</v>
          </cell>
          <cell r="L48">
            <v>1.0221734253049144</v>
          </cell>
          <cell r="M48">
            <v>1.0051397561077819</v>
          </cell>
        </row>
        <row r="49">
          <cell r="B49">
            <v>34533</v>
          </cell>
          <cell r="D49">
            <v>27815</v>
          </cell>
          <cell r="L49">
            <v>0.81397050216551559</v>
          </cell>
          <cell r="M49">
            <v>0.99236847199328937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 2 1ºGrau"/>
      <sheetName val="Meta 2 2ºGrau"/>
      <sheetName val="Meta 2 Total Tribunal"/>
      <sheetName val="Dados Meta 2"/>
    </sheetNames>
    <sheetDataSet>
      <sheetData sheetId="0"/>
      <sheetData sheetId="1"/>
      <sheetData sheetId="2"/>
      <sheetData sheetId="3">
        <row r="6">
          <cell r="B6">
            <v>42295</v>
          </cell>
          <cell r="G6">
            <v>3506</v>
          </cell>
          <cell r="K6">
            <v>0.83899603143279955</v>
          </cell>
        </row>
        <row r="7">
          <cell r="B7">
            <v>37137</v>
          </cell>
          <cell r="G7">
            <v>5192</v>
          </cell>
          <cell r="K7">
            <v>0.86784683335603763</v>
          </cell>
        </row>
        <row r="8">
          <cell r="B8">
            <v>31804</v>
          </cell>
          <cell r="G8">
            <v>5353</v>
          </cell>
          <cell r="K8">
            <v>0.89765179054259137</v>
          </cell>
        </row>
        <row r="9">
          <cell r="B9">
            <v>27570</v>
          </cell>
          <cell r="G9">
            <v>4266</v>
          </cell>
          <cell r="K9">
            <v>0.9213231598538314</v>
          </cell>
        </row>
        <row r="10">
          <cell r="B10">
            <v>23033</v>
          </cell>
          <cell r="G10">
            <v>4609</v>
          </cell>
          <cell r="K10">
            <v>0.94670497738480952</v>
          </cell>
        </row>
        <row r="11">
          <cell r="B11">
            <v>19924</v>
          </cell>
          <cell r="G11">
            <v>3925</v>
          </cell>
          <cell r="K11">
            <v>0.96452764002291969</v>
          </cell>
        </row>
        <row r="12">
          <cell r="B12">
            <v>17189</v>
          </cell>
          <cell r="G12">
            <v>3216</v>
          </cell>
          <cell r="K12">
            <v>0.97996621689428054</v>
          </cell>
        </row>
        <row r="13">
          <cell r="B13">
            <v>14215</v>
          </cell>
          <cell r="G13">
            <v>3340</v>
          </cell>
          <cell r="K13">
            <v>0.99660370358564609</v>
          </cell>
        </row>
        <row r="14">
          <cell r="B14">
            <v>11838</v>
          </cell>
          <cell r="G14">
            <v>2596</v>
          </cell>
          <cell r="K14">
            <v>1.0098316593460297</v>
          </cell>
        </row>
        <row r="15">
          <cell r="B15">
            <v>9872</v>
          </cell>
          <cell r="G15">
            <v>2152</v>
          </cell>
          <cell r="K15">
            <v>1.0207512871289535</v>
          </cell>
        </row>
        <row r="16">
          <cell r="B16">
            <v>8302</v>
          </cell>
          <cell r="G16">
            <v>1729</v>
          </cell>
          <cell r="K16">
            <v>1.0294589268147547</v>
          </cell>
        </row>
        <row r="17">
          <cell r="B17">
            <v>7220</v>
          </cell>
          <cell r="G17">
            <v>1124</v>
          </cell>
          <cell r="K17">
            <v>1.0354379164797869</v>
          </cell>
        </row>
        <row r="18">
          <cell r="K18">
            <v>1.0354379164797869</v>
          </cell>
        </row>
        <row r="23">
          <cell r="B23">
            <v>2911</v>
          </cell>
          <cell r="G23">
            <v>43</v>
          </cell>
          <cell r="K23">
            <v>1.0010094277027064</v>
          </cell>
        </row>
        <row r="24">
          <cell r="B24">
            <v>2745</v>
          </cell>
          <cell r="G24">
            <v>288</v>
          </cell>
          <cell r="K24">
            <v>1.0054461667364891</v>
          </cell>
        </row>
        <row r="25">
          <cell r="B25">
            <v>2513</v>
          </cell>
          <cell r="G25">
            <v>320</v>
          </cell>
          <cell r="K25">
            <v>1.0114801781817471</v>
          </cell>
        </row>
        <row r="26">
          <cell r="B26">
            <v>2373</v>
          </cell>
          <cell r="G26">
            <v>251</v>
          </cell>
          <cell r="K26">
            <v>1.0151912860490504</v>
          </cell>
        </row>
        <row r="27">
          <cell r="B27">
            <v>2213</v>
          </cell>
          <cell r="G27">
            <v>219</v>
          </cell>
          <cell r="K27">
            <v>1.0193197472912232</v>
          </cell>
        </row>
        <row r="28">
          <cell r="B28">
            <v>2242</v>
          </cell>
          <cell r="G28">
            <v>147</v>
          </cell>
          <cell r="K28">
            <v>1.0188201626939855</v>
          </cell>
        </row>
        <row r="29">
          <cell r="B29">
            <v>2306</v>
          </cell>
          <cell r="G29">
            <v>149</v>
          </cell>
          <cell r="K29">
            <v>1.0174969184980307</v>
          </cell>
        </row>
        <row r="30">
          <cell r="B30">
            <v>2326</v>
          </cell>
          <cell r="G30">
            <v>220</v>
          </cell>
          <cell r="K30">
            <v>1.0173198999471831</v>
          </cell>
        </row>
        <row r="31">
          <cell r="B31">
            <v>2290</v>
          </cell>
          <cell r="G31">
            <v>216</v>
          </cell>
          <cell r="K31">
            <v>1.0184537366459749</v>
          </cell>
        </row>
        <row r="32">
          <cell r="B32">
            <v>2334</v>
          </cell>
          <cell r="G32">
            <v>157</v>
          </cell>
          <cell r="K32">
            <v>1.0176294102234131</v>
          </cell>
        </row>
        <row r="33">
          <cell r="B33">
            <v>2311</v>
          </cell>
          <cell r="G33">
            <v>131</v>
          </cell>
          <cell r="K33">
            <v>1.0183386186531511</v>
          </cell>
        </row>
        <row r="34">
          <cell r="B34">
            <v>2289</v>
          </cell>
          <cell r="G34">
            <v>89</v>
          </cell>
          <cell r="K34">
            <v>1.0189669981316354</v>
          </cell>
        </row>
        <row r="35">
          <cell r="K35">
            <v>1.0189669981316354</v>
          </cell>
        </row>
        <row r="41">
          <cell r="B41">
            <v>45206</v>
          </cell>
          <cell r="G41">
            <v>3549</v>
          </cell>
          <cell r="K41">
            <v>0.86810104889051176</v>
          </cell>
        </row>
        <row r="42">
          <cell r="B42">
            <v>39882</v>
          </cell>
          <cell r="G42">
            <v>5480</v>
          </cell>
          <cell r="K42">
            <v>0.89262104273459641</v>
          </cell>
        </row>
        <row r="43">
          <cell r="B43">
            <v>34317</v>
          </cell>
          <cell r="G43">
            <v>5673</v>
          </cell>
          <cell r="K43">
            <v>0.91817935709821241</v>
          </cell>
        </row>
        <row r="44">
          <cell r="B44">
            <v>29943</v>
          </cell>
          <cell r="G44">
            <v>4517</v>
          </cell>
          <cell r="K44">
            <v>0.93828516671971152</v>
          </cell>
        </row>
        <row r="45">
          <cell r="B45">
            <v>25246</v>
          </cell>
          <cell r="G45">
            <v>4828</v>
          </cell>
          <cell r="K45">
            <v>0.95983740292394548</v>
          </cell>
        </row>
        <row r="46">
          <cell r="B46">
            <v>22166</v>
          </cell>
          <cell r="G46">
            <v>4072</v>
          </cell>
          <cell r="K46">
            <v>0.974345693433741</v>
          </cell>
        </row>
        <row r="47">
          <cell r="B47">
            <v>19495</v>
          </cell>
          <cell r="G47">
            <v>3365</v>
          </cell>
          <cell r="K47">
            <v>0.98676699082985786</v>
          </cell>
        </row>
        <row r="48">
          <cell r="B48">
            <v>16541</v>
          </cell>
          <cell r="G48">
            <v>3560</v>
          </cell>
          <cell r="K48">
            <v>1.0003689523600452</v>
          </cell>
        </row>
        <row r="49">
          <cell r="B49">
            <v>14128</v>
          </cell>
          <cell r="G49">
            <v>2812</v>
          </cell>
          <cell r="K49">
            <v>1.0114026511782173</v>
          </cell>
        </row>
        <row r="50">
          <cell r="B50">
            <v>12206</v>
          </cell>
          <cell r="G50">
            <v>2309</v>
          </cell>
          <cell r="K50">
            <v>1.0201807534779812</v>
          </cell>
        </row>
        <row r="51">
          <cell r="B51">
            <v>10613</v>
          </cell>
          <cell r="G51">
            <v>1860</v>
          </cell>
          <cell r="K51">
            <v>1.0274238922849483</v>
          </cell>
        </row>
        <row r="52">
          <cell r="B52">
            <v>9509</v>
          </cell>
          <cell r="G52">
            <v>1213</v>
          </cell>
          <cell r="K52">
            <v>1.0324204637859991</v>
          </cell>
        </row>
        <row r="53">
          <cell r="K53">
            <v>1.0324204637859991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as 2022"/>
      <sheetName val="M1-1ºG"/>
      <sheetName val="M1-2ºG"/>
      <sheetName val="M1-Geral"/>
      <sheetName val="M2-1ºG"/>
      <sheetName val="M2-2ºG"/>
      <sheetName val="M2-Geral"/>
      <sheetName val="Meta 3"/>
      <sheetName val="Meta 5-1ºG"/>
      <sheetName val="Meta 5-2ºG"/>
      <sheetName val="Meta 5-Geral"/>
      <sheetName val="M9"/>
      <sheetName val="M10"/>
      <sheetName val="M11"/>
      <sheetName val="M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3">
          <cell r="V13" t="str">
            <v>LIODS-TRT2</v>
          </cell>
          <cell r="W13" t="str">
            <v>Plano de ação inovadora</v>
          </cell>
          <cell r="X13" t="str">
            <v>% execução</v>
          </cell>
          <cell r="Y13" t="str">
            <v>Ação ODS</v>
          </cell>
          <cell r="Z13" t="str">
            <v>Meta - cumprimento acumulado</v>
          </cell>
        </row>
        <row r="14">
          <cell r="U14" t="str">
            <v>Março</v>
          </cell>
          <cell r="V14">
            <v>1</v>
          </cell>
          <cell r="W14">
            <v>0</v>
          </cell>
          <cell r="X14">
            <v>0</v>
          </cell>
          <cell r="Y14">
            <v>0</v>
          </cell>
          <cell r="Z14">
            <v>0.2</v>
          </cell>
        </row>
        <row r="15">
          <cell r="U15" t="str">
            <v>Junho</v>
          </cell>
          <cell r="V15">
            <v>1</v>
          </cell>
          <cell r="W15">
            <v>1</v>
          </cell>
          <cell r="X15">
            <v>0.6</v>
          </cell>
          <cell r="Y15">
            <v>1</v>
          </cell>
          <cell r="Z15">
            <v>0.8</v>
          </cell>
        </row>
        <row r="16">
          <cell r="U16" t="str">
            <v>Setembro</v>
          </cell>
          <cell r="V16">
            <v>1</v>
          </cell>
          <cell r="W16">
            <v>1</v>
          </cell>
          <cell r="X16">
            <v>0.9</v>
          </cell>
          <cell r="Y16">
            <v>1</v>
          </cell>
          <cell r="Z16">
            <v>0.97499999999999998</v>
          </cell>
        </row>
        <row r="17">
          <cell r="U17" t="str">
            <v>Dezembro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</sheetData>
      <sheetData sheetId="12" refreshError="1"/>
      <sheetData sheetId="13">
        <row r="19">
          <cell r="T19" t="str">
            <v>Plano de ação</v>
          </cell>
          <cell r="U19" t="str">
            <v>Monitoramento e documentação do plano de ação</v>
          </cell>
          <cell r="V19" t="str">
            <v>Divulgação dos resultados</v>
          </cell>
          <cell r="W19" t="str">
            <v>Meta - cumprimento acumulado</v>
          </cell>
        </row>
        <row r="20">
          <cell r="S20" t="str">
            <v>Março</v>
          </cell>
          <cell r="T20">
            <v>0</v>
          </cell>
          <cell r="U20">
            <v>0</v>
          </cell>
          <cell r="V20">
            <v>0</v>
          </cell>
          <cell r="W20">
            <v>0.2</v>
          </cell>
        </row>
        <row r="21">
          <cell r="S21" t="str">
            <v>Junho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</row>
        <row r="22">
          <cell r="S22" t="str">
            <v>Setembro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</row>
        <row r="23">
          <cell r="S23" t="str">
            <v>Dezembro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zoomScaleNormal="100" workbookViewId="0">
      <selection activeCell="C4" sqref="C4"/>
    </sheetView>
  </sheetViews>
  <sheetFormatPr defaultColWidth="9.1796875" defaultRowHeight="14.5" x14ac:dyDescent="0.35"/>
  <cols>
    <col min="1" max="1" width="1.81640625" style="23" customWidth="1"/>
    <col min="2" max="2" width="3" style="23" customWidth="1"/>
    <col min="3" max="3" width="46.7265625" style="23" customWidth="1"/>
    <col min="4" max="4" width="12.26953125" style="47" customWidth="1"/>
    <col min="5" max="5" width="2" style="23" customWidth="1"/>
    <col min="6" max="6" width="12.54296875" style="23" customWidth="1"/>
    <col min="7" max="7" width="1.7265625" style="23" customWidth="1"/>
    <col min="8" max="8" width="12.26953125" style="23" bestFit="1" customWidth="1"/>
    <col min="9" max="10" width="0.81640625" style="23" customWidth="1"/>
    <col min="11" max="11" width="8.7265625" style="23" customWidth="1"/>
    <col min="12" max="12" width="5" style="23" customWidth="1"/>
    <col min="13" max="15" width="9.1796875" style="23"/>
    <col min="16" max="16" width="9.7265625" style="23" customWidth="1"/>
    <col min="17" max="16384" width="9.1796875" style="23"/>
  </cols>
  <sheetData>
    <row r="1" spans="1:19" ht="40.5" customHeight="1" x14ac:dyDescent="0.35">
      <c r="D1" s="23"/>
    </row>
    <row r="2" spans="1:19" ht="15.75" customHeight="1" x14ac:dyDescent="0.35">
      <c r="B2" s="24"/>
      <c r="C2" s="189" t="s">
        <v>15</v>
      </c>
      <c r="D2" s="189"/>
      <c r="E2" s="189"/>
      <c r="F2" s="189"/>
      <c r="G2" s="189"/>
      <c r="H2" s="189"/>
      <c r="I2" s="189"/>
      <c r="J2" s="189"/>
      <c r="K2" s="189"/>
      <c r="L2" s="189"/>
    </row>
    <row r="3" spans="1:19" ht="22.15" customHeight="1" x14ac:dyDescent="0.35">
      <c r="A3" s="190" t="s">
        <v>72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9" ht="14.5" customHeight="1" x14ac:dyDescent="0.35">
      <c r="E4" s="14"/>
      <c r="F4" s="191" t="s">
        <v>116</v>
      </c>
      <c r="G4" s="191"/>
      <c r="H4" s="191"/>
      <c r="I4" s="191"/>
      <c r="J4" s="191"/>
      <c r="K4" s="191"/>
      <c r="L4" s="191"/>
    </row>
    <row r="5" spans="1:19" ht="10" customHeight="1" x14ac:dyDescent="0.35">
      <c r="B5" s="25"/>
      <c r="C5" s="25"/>
    </row>
    <row r="6" spans="1:19" ht="18" customHeight="1" x14ac:dyDescent="0.35">
      <c r="B6" s="192" t="s">
        <v>31</v>
      </c>
      <c r="C6" s="192"/>
      <c r="D6" s="192"/>
      <c r="E6" s="26"/>
      <c r="F6" s="192" t="s">
        <v>32</v>
      </c>
      <c r="G6" s="192"/>
      <c r="H6" s="192"/>
      <c r="I6" s="192"/>
      <c r="J6" s="192"/>
      <c r="K6" s="192"/>
      <c r="L6" s="192"/>
    </row>
    <row r="7" spans="1:19" ht="18" customHeight="1" x14ac:dyDescent="0.35">
      <c r="B7" s="192"/>
      <c r="C7" s="192"/>
      <c r="D7" s="192"/>
      <c r="E7" s="26"/>
      <c r="F7" s="27" t="s">
        <v>16</v>
      </c>
      <c r="G7" s="27"/>
      <c r="H7" s="27" t="s">
        <v>19</v>
      </c>
      <c r="I7" s="27"/>
      <c r="J7" s="27"/>
      <c r="K7" s="192" t="s">
        <v>107</v>
      </c>
      <c r="L7" s="192"/>
      <c r="M7" s="28"/>
      <c r="N7" s="28"/>
      <c r="O7" s="28"/>
      <c r="P7" s="28"/>
      <c r="Q7" s="28"/>
      <c r="R7" s="28"/>
    </row>
    <row r="8" spans="1:19" ht="45" customHeight="1" x14ac:dyDescent="0.35">
      <c r="B8" s="193" t="s">
        <v>64</v>
      </c>
      <c r="C8" s="194"/>
      <c r="D8" s="29" t="s">
        <v>33</v>
      </c>
      <c r="E8" s="29"/>
      <c r="F8" s="30">
        <f>'M1-1ºG'!M24</f>
        <v>1.0497569779493228</v>
      </c>
      <c r="G8" s="30"/>
      <c r="H8" s="31">
        <f>'M1-2ºG'!M24</f>
        <v>0.88266537629511554</v>
      </c>
      <c r="I8" s="31"/>
      <c r="J8" s="31"/>
      <c r="K8" s="31">
        <f>'M1-Geral'!M24</f>
        <v>0.99236847199328937</v>
      </c>
      <c r="L8" s="32"/>
    </row>
    <row r="9" spans="1:19" ht="14.15" customHeight="1" x14ac:dyDescent="0.35">
      <c r="B9" s="195" t="s">
        <v>34</v>
      </c>
      <c r="C9" s="196"/>
      <c r="D9" s="48"/>
      <c r="E9" s="29"/>
      <c r="F9" s="33">
        <f>F8</f>
        <v>1.0497569779493228</v>
      </c>
      <c r="G9" s="33"/>
      <c r="H9" s="34">
        <f>H8</f>
        <v>0.88266537629511554</v>
      </c>
      <c r="I9" s="34"/>
      <c r="J9" s="34"/>
      <c r="K9" s="34">
        <f>K8</f>
        <v>0.99236847199328937</v>
      </c>
      <c r="L9" s="32"/>
    </row>
    <row r="10" spans="1:19" ht="5.15" customHeight="1" x14ac:dyDescent="0.35">
      <c r="B10" s="35"/>
      <c r="C10" s="35"/>
      <c r="D10" s="49"/>
      <c r="E10" s="35"/>
      <c r="F10" s="35"/>
      <c r="G10" s="35"/>
      <c r="H10" s="35"/>
      <c r="I10" s="35"/>
      <c r="J10" s="35"/>
      <c r="K10" s="36"/>
      <c r="L10" s="36"/>
    </row>
    <row r="11" spans="1:19" ht="45" customHeight="1" x14ac:dyDescent="0.35">
      <c r="B11" s="184" t="s">
        <v>73</v>
      </c>
      <c r="C11" s="185"/>
      <c r="D11" s="29" t="s">
        <v>46</v>
      </c>
      <c r="E11" s="29"/>
      <c r="F11" s="30">
        <f>'M2-1ºG'!L24</f>
        <v>1.0354379164797869</v>
      </c>
      <c r="G11" s="30"/>
      <c r="H11" s="31">
        <f>'M2-2ºG'!L24</f>
        <v>1.0189669981316354</v>
      </c>
      <c r="I11" s="31"/>
      <c r="J11" s="31"/>
      <c r="K11" s="31">
        <f>'M2-Geral'!L24</f>
        <v>1.0324204637859991</v>
      </c>
    </row>
    <row r="12" spans="1:19" ht="14.15" customHeight="1" x14ac:dyDescent="0.35">
      <c r="B12" s="187" t="s">
        <v>37</v>
      </c>
      <c r="C12" s="188"/>
      <c r="D12" s="29"/>
      <c r="E12" s="29"/>
      <c r="F12" s="33">
        <f>F11*0.93</f>
        <v>0.96295726232620182</v>
      </c>
      <c r="G12" s="33"/>
      <c r="H12" s="33">
        <f>H11*0.93</f>
        <v>0.94763930826242093</v>
      </c>
      <c r="I12" s="31"/>
      <c r="J12" s="31"/>
      <c r="K12" s="33">
        <f>K11*0.93</f>
        <v>0.96015103132097912</v>
      </c>
    </row>
    <row r="13" spans="1:19" ht="5.15" customHeight="1" x14ac:dyDescent="0.35">
      <c r="B13" s="37"/>
      <c r="C13" s="37"/>
      <c r="D13" s="50"/>
      <c r="E13" s="37"/>
      <c r="F13" s="37"/>
      <c r="G13" s="37"/>
      <c r="H13" s="37"/>
      <c r="I13" s="37"/>
      <c r="J13" s="37"/>
      <c r="K13" s="37"/>
      <c r="L13" s="37"/>
      <c r="M13" s="14"/>
      <c r="N13" s="14"/>
      <c r="O13" s="14"/>
      <c r="P13" s="14"/>
      <c r="Q13" s="14"/>
      <c r="R13" s="14"/>
      <c r="S13" s="14"/>
    </row>
    <row r="14" spans="1:19" ht="54.65" customHeight="1" x14ac:dyDescent="0.35">
      <c r="B14" s="184" t="s">
        <v>74</v>
      </c>
      <c r="C14" s="185"/>
      <c r="D14" s="29" t="s">
        <v>111</v>
      </c>
      <c r="E14" s="29"/>
      <c r="F14" s="30">
        <f>'Meta 3'!M25</f>
        <v>0.93083994439483708</v>
      </c>
      <c r="G14" s="30"/>
      <c r="H14" s="38" t="s">
        <v>35</v>
      </c>
      <c r="I14" s="38"/>
      <c r="J14" s="38"/>
      <c r="K14" s="30">
        <f>'Meta 3'!M25</f>
        <v>0.93083994439483708</v>
      </c>
    </row>
    <row r="15" spans="1:19" ht="14.15" customHeight="1" x14ac:dyDescent="0.35">
      <c r="B15" s="187" t="s">
        <v>38</v>
      </c>
      <c r="C15" s="188"/>
      <c r="D15" s="29"/>
      <c r="E15" s="29"/>
      <c r="F15" s="33">
        <f>'[2]Dados Meta 3'!$N$18</f>
        <v>0.49185582661823191</v>
      </c>
      <c r="G15" s="33"/>
      <c r="H15" s="44" t="s">
        <v>35</v>
      </c>
      <c r="I15" s="38"/>
      <c r="J15" s="38"/>
      <c r="K15" s="33">
        <f>'[2]Dados Meta 3'!$N$18</f>
        <v>0.49185582661823191</v>
      </c>
    </row>
    <row r="16" spans="1:19" ht="5.15" customHeight="1" x14ac:dyDescent="0.35">
      <c r="B16" s="37"/>
      <c r="C16" s="37"/>
      <c r="D16" s="50"/>
      <c r="E16" s="37"/>
      <c r="F16" s="37"/>
      <c r="G16" s="37"/>
      <c r="H16" s="37"/>
      <c r="I16" s="37"/>
      <c r="J16" s="37"/>
      <c r="K16" s="37"/>
      <c r="L16" s="37"/>
      <c r="M16" s="14"/>
      <c r="N16" s="14"/>
      <c r="O16" s="14"/>
      <c r="P16" s="14"/>
      <c r="Q16" s="14"/>
      <c r="R16" s="14"/>
      <c r="S16" s="14"/>
    </row>
    <row r="17" spans="2:18" ht="66.75" customHeight="1" x14ac:dyDescent="0.35">
      <c r="B17" s="184" t="s">
        <v>75</v>
      </c>
      <c r="C17" s="185"/>
      <c r="D17" s="160" t="s">
        <v>136</v>
      </c>
      <c r="E17" s="29"/>
      <c r="F17" s="30">
        <f>'Meta 5-1ºG'!M24</f>
        <v>1.1067050999622052</v>
      </c>
      <c r="G17" s="30"/>
      <c r="H17" s="31">
        <f>'Meta 5-2ºG'!M24</f>
        <v>0.95650635104038217</v>
      </c>
      <c r="I17" s="38"/>
      <c r="J17" s="38"/>
      <c r="K17" s="31">
        <f>'Meta 5-Geral'!M24</f>
        <v>1.0816968943477192</v>
      </c>
    </row>
    <row r="18" spans="2:18" ht="14.15" customHeight="1" x14ac:dyDescent="0.35">
      <c r="B18" s="187" t="s">
        <v>109</v>
      </c>
      <c r="C18" s="188"/>
      <c r="D18" s="29"/>
      <c r="E18" s="29"/>
      <c r="F18" s="33">
        <f>'Meta 5-1ºG'!J24</f>
        <v>0.48811557841239567</v>
      </c>
      <c r="G18" s="33"/>
      <c r="H18" s="44">
        <f>'Meta 5-2ºG'!J24</f>
        <v>0.40313375816123626</v>
      </c>
      <c r="I18" s="38"/>
      <c r="J18" s="38"/>
      <c r="K18" s="44">
        <f>'Meta 5-Geral'!J24</f>
        <v>0.47157387865812311</v>
      </c>
    </row>
    <row r="19" spans="2:18" ht="5.15" customHeight="1" x14ac:dyDescent="0.35">
      <c r="B19" s="35"/>
      <c r="C19" s="37"/>
      <c r="D19" s="50"/>
      <c r="E19" s="37"/>
      <c r="F19" s="37"/>
      <c r="G19" s="37"/>
      <c r="H19" s="37"/>
      <c r="I19" s="37"/>
      <c r="J19" s="37"/>
      <c r="K19" s="37"/>
      <c r="L19" s="36"/>
    </row>
    <row r="20" spans="2:18" ht="66.75" customHeight="1" x14ac:dyDescent="0.35">
      <c r="B20" s="184" t="s">
        <v>78</v>
      </c>
      <c r="C20" s="185"/>
      <c r="D20" s="29" t="s">
        <v>41</v>
      </c>
      <c r="F20" s="38" t="s">
        <v>35</v>
      </c>
      <c r="H20" s="38" t="s">
        <v>35</v>
      </c>
      <c r="K20" s="31">
        <v>1</v>
      </c>
    </row>
    <row r="21" spans="2:18" ht="5.15" customHeight="1" x14ac:dyDescent="0.35">
      <c r="B21" s="35"/>
      <c r="C21" s="37"/>
      <c r="D21" s="50"/>
      <c r="E21" s="37"/>
      <c r="F21" s="37"/>
      <c r="G21" s="37"/>
      <c r="H21" s="37"/>
      <c r="I21" s="37"/>
      <c r="J21" s="37"/>
      <c r="K21" s="37"/>
      <c r="L21" s="36"/>
    </row>
    <row r="22" spans="2:18" ht="56.15" customHeight="1" x14ac:dyDescent="0.35">
      <c r="B22" s="186" t="s">
        <v>113</v>
      </c>
      <c r="C22" s="186"/>
      <c r="D22" s="58" t="s">
        <v>41</v>
      </c>
      <c r="E22" s="29"/>
      <c r="F22" s="38" t="s">
        <v>35</v>
      </c>
      <c r="G22" s="38"/>
      <c r="H22" s="38" t="s">
        <v>35</v>
      </c>
      <c r="I22" s="39"/>
      <c r="J22" s="39"/>
      <c r="K22" s="31">
        <v>1</v>
      </c>
    </row>
    <row r="23" spans="2:18" ht="4.9000000000000004" customHeight="1" x14ac:dyDescent="0.35">
      <c r="B23" s="35"/>
      <c r="C23" s="37"/>
      <c r="D23" s="50"/>
      <c r="E23" s="37"/>
      <c r="F23" s="37"/>
      <c r="G23" s="37"/>
      <c r="H23" s="37"/>
      <c r="I23" s="37"/>
      <c r="J23" s="37"/>
      <c r="K23" s="37"/>
      <c r="L23" s="36"/>
    </row>
    <row r="24" spans="2:18" ht="57.65" customHeight="1" x14ac:dyDescent="0.35">
      <c r="B24" s="184" t="s">
        <v>79</v>
      </c>
      <c r="C24" s="185"/>
      <c r="D24" s="29" t="s">
        <v>41</v>
      </c>
      <c r="F24" s="38" t="s">
        <v>35</v>
      </c>
      <c r="H24" s="38" t="s">
        <v>35</v>
      </c>
      <c r="K24" s="31">
        <v>1</v>
      </c>
    </row>
    <row r="25" spans="2:18" ht="4.9000000000000004" customHeight="1" x14ac:dyDescent="0.35">
      <c r="B25" s="35"/>
      <c r="C25" s="37"/>
      <c r="D25" s="50"/>
      <c r="E25" s="37"/>
      <c r="F25" s="37"/>
      <c r="G25" s="37"/>
      <c r="H25" s="37"/>
      <c r="I25" s="37"/>
      <c r="J25" s="37"/>
      <c r="K25" s="37"/>
      <c r="L25" s="36"/>
    </row>
    <row r="26" spans="2:18" ht="106.5" customHeight="1" x14ac:dyDescent="0.35">
      <c r="B26" s="180" t="s">
        <v>108</v>
      </c>
      <c r="C26" s="181"/>
      <c r="D26" s="29" t="s">
        <v>41</v>
      </c>
      <c r="F26" s="151" t="s">
        <v>104</v>
      </c>
      <c r="G26" s="38"/>
      <c r="H26" s="151" t="s">
        <v>105</v>
      </c>
      <c r="K26" s="31">
        <v>0.66669999999999996</v>
      </c>
    </row>
    <row r="27" spans="2:18" ht="26" x14ac:dyDescent="0.35">
      <c r="B27" s="182" t="s">
        <v>106</v>
      </c>
      <c r="C27" s="183"/>
      <c r="F27" s="152" t="s">
        <v>120</v>
      </c>
      <c r="H27" s="152" t="s">
        <v>119</v>
      </c>
      <c r="K27" s="33"/>
    </row>
    <row r="28" spans="2:18" ht="4.5" customHeight="1" x14ac:dyDescent="0.35">
      <c r="B28" s="35"/>
      <c r="C28" s="37"/>
      <c r="D28" s="50"/>
      <c r="E28" s="37"/>
      <c r="F28" s="37"/>
      <c r="G28" s="37"/>
      <c r="H28" s="37"/>
      <c r="I28" s="37"/>
      <c r="J28" s="37"/>
      <c r="K28" s="37"/>
      <c r="L28" s="36"/>
    </row>
    <row r="29" spans="2:18" x14ac:dyDescent="0.35">
      <c r="B29" s="40"/>
      <c r="C29" s="40"/>
      <c r="D29" s="51"/>
      <c r="E29" s="40"/>
      <c r="F29" s="40"/>
      <c r="G29" s="40"/>
      <c r="H29" s="40"/>
      <c r="I29" s="40"/>
      <c r="J29" s="40"/>
    </row>
    <row r="30" spans="2:18" x14ac:dyDescent="0.35">
      <c r="B30" s="154" t="s">
        <v>110</v>
      </c>
      <c r="C30" s="154"/>
      <c r="D30" s="7"/>
      <c r="E30" s="7"/>
      <c r="F30" s="7"/>
      <c r="H30" s="7"/>
      <c r="I30" s="7"/>
      <c r="J30" s="7"/>
      <c r="K30" s="153"/>
      <c r="M30" s="7"/>
      <c r="N30" s="7"/>
      <c r="P30" s="7"/>
      <c r="Q30" s="7"/>
      <c r="R30" s="7"/>
    </row>
    <row r="31" spans="2:18" x14ac:dyDescent="0.35">
      <c r="B31" s="40"/>
      <c r="C31" s="154" t="s">
        <v>0</v>
      </c>
      <c r="D31" s="51"/>
      <c r="E31" s="40"/>
      <c r="F31" s="40"/>
      <c r="G31" s="40"/>
      <c r="H31" s="40"/>
      <c r="I31" s="40"/>
      <c r="J31" s="40"/>
    </row>
    <row r="32" spans="2:18" x14ac:dyDescent="0.35">
      <c r="B32" s="40"/>
      <c r="C32" s="155" t="s">
        <v>51</v>
      </c>
      <c r="D32" s="51"/>
      <c r="E32" s="40"/>
      <c r="F32" s="40"/>
      <c r="G32" s="40"/>
      <c r="H32" s="40"/>
      <c r="I32" s="40"/>
      <c r="J32" s="40"/>
    </row>
    <row r="33" spans="1:10" x14ac:dyDescent="0.35">
      <c r="B33" s="40"/>
      <c r="C33" s="154" t="s">
        <v>52</v>
      </c>
      <c r="D33" s="51"/>
      <c r="E33" s="40"/>
      <c r="F33" s="40"/>
      <c r="G33" s="40"/>
      <c r="H33" s="40"/>
      <c r="I33" s="40"/>
      <c r="J33" s="40"/>
    </row>
    <row r="34" spans="1:10" x14ac:dyDescent="0.35">
      <c r="B34" s="40"/>
      <c r="C34" s="40"/>
      <c r="D34" s="51"/>
      <c r="E34" s="40"/>
      <c r="F34" s="40"/>
      <c r="G34" s="40"/>
      <c r="H34" s="40"/>
      <c r="I34" s="40"/>
      <c r="J34" s="40"/>
    </row>
    <row r="35" spans="1:10" x14ac:dyDescent="0.35">
      <c r="B35" s="40"/>
      <c r="C35" s="40"/>
      <c r="D35" s="51"/>
      <c r="E35" s="40"/>
      <c r="F35" s="40"/>
      <c r="G35" s="40"/>
      <c r="H35" s="40"/>
      <c r="I35" s="40"/>
      <c r="J35" s="40"/>
    </row>
    <row r="36" spans="1:10" x14ac:dyDescent="0.35">
      <c r="C36" s="40"/>
      <c r="D36" s="51"/>
      <c r="E36" s="40"/>
      <c r="F36" s="40"/>
      <c r="G36" s="40"/>
      <c r="H36" s="40"/>
      <c r="I36" s="40"/>
      <c r="J36" s="40"/>
    </row>
    <row r="37" spans="1:10" x14ac:dyDescent="0.35">
      <c r="A37" s="41"/>
    </row>
  </sheetData>
  <mergeCells count="19">
    <mergeCell ref="B8:C8"/>
    <mergeCell ref="B9:C9"/>
    <mergeCell ref="B11:C11"/>
    <mergeCell ref="B14:C14"/>
    <mergeCell ref="B17:C17"/>
    <mergeCell ref="B12:C12"/>
    <mergeCell ref="B15:C15"/>
    <mergeCell ref="C2:L2"/>
    <mergeCell ref="A3:L3"/>
    <mergeCell ref="F4:L4"/>
    <mergeCell ref="B6:D7"/>
    <mergeCell ref="F6:L6"/>
    <mergeCell ref="K7:L7"/>
    <mergeCell ref="B26:C26"/>
    <mergeCell ref="B27:C27"/>
    <mergeCell ref="B20:C20"/>
    <mergeCell ref="B22:C22"/>
    <mergeCell ref="B18:C18"/>
    <mergeCell ref="B24:C24"/>
  </mergeCells>
  <printOptions horizont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5"/>
  <sheetViews>
    <sheetView topLeftCell="A31" workbookViewId="0">
      <selection activeCell="B14" sqref="B14:C14"/>
    </sheetView>
  </sheetViews>
  <sheetFormatPr defaultColWidth="8.81640625" defaultRowHeight="14.5" x14ac:dyDescent="0.35"/>
  <cols>
    <col min="1" max="1" width="9.453125" style="5" customWidth="1"/>
    <col min="2" max="2" width="3" style="5" customWidth="1"/>
    <col min="3" max="3" width="7.1796875" style="5" customWidth="1"/>
    <col min="4" max="5" width="0.81640625" style="5" customWidth="1"/>
    <col min="6" max="6" width="11.54296875" style="5" customWidth="1"/>
    <col min="7" max="8" width="1.7265625" style="5" customWidth="1"/>
    <col min="9" max="9" width="3.1796875" style="5" customWidth="1"/>
    <col min="10" max="10" width="14.26953125" style="5" customWidth="1"/>
    <col min="11" max="11" width="2.26953125" style="5" customWidth="1"/>
    <col min="12" max="12" width="2" style="5" customWidth="1"/>
    <col min="13" max="13" width="9.54296875" style="5" customWidth="1"/>
    <col min="14" max="14" width="2.54296875" style="5" customWidth="1"/>
    <col min="15" max="15" width="2.7265625" style="5" customWidth="1"/>
    <col min="16" max="16" width="3.7265625" style="5" customWidth="1"/>
    <col min="17" max="17" width="3" style="5" customWidth="1"/>
    <col min="18" max="18" width="9.7265625" style="5" customWidth="1"/>
    <col min="19" max="16384" width="8.81640625" style="5"/>
  </cols>
  <sheetData>
    <row r="1" spans="1:18" ht="15" customHeight="1" x14ac:dyDescent="0.35"/>
    <row r="2" spans="1:18" ht="15.75" customHeight="1" x14ac:dyDescent="0.35">
      <c r="C2" s="175" t="s">
        <v>15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ht="15.75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ht="22.15" customHeight="1" x14ac:dyDescent="0.3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8" ht="14.5" customHeight="1" x14ac:dyDescent="0.35"/>
    <row r="6" spans="1:18" ht="15.65" customHeight="1" x14ac:dyDescent="0.35">
      <c r="C6" s="42" t="s">
        <v>47</v>
      </c>
      <c r="D6" s="17"/>
      <c r="E6" s="17"/>
    </row>
    <row r="7" spans="1:18" ht="15" customHeight="1" x14ac:dyDescent="0.35">
      <c r="C7" s="179" t="s">
        <v>117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</row>
    <row r="8" spans="1:18" ht="15" customHeight="1" x14ac:dyDescent="0.35"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</row>
    <row r="9" spans="1:18" ht="17.149999999999999" customHeight="1" x14ac:dyDescent="0.35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</row>
    <row r="10" spans="1:18" ht="14.5" customHeight="1" x14ac:dyDescent="0.35">
      <c r="B10" s="43" t="s">
        <v>19</v>
      </c>
      <c r="J10" s="178" t="s">
        <v>116</v>
      </c>
      <c r="K10" s="178"/>
      <c r="L10" s="178"/>
      <c r="M10" s="178"/>
      <c r="N10" s="178"/>
      <c r="O10" s="178"/>
      <c r="P10" s="178"/>
      <c r="Q10" s="178"/>
    </row>
    <row r="11" spans="1:18" ht="27.65" customHeight="1" x14ac:dyDescent="0.35">
      <c r="B11" s="171" t="s">
        <v>14</v>
      </c>
      <c r="C11" s="171"/>
      <c r="D11" s="2"/>
      <c r="E11" s="2"/>
      <c r="F11" s="177" t="s">
        <v>48</v>
      </c>
      <c r="G11" s="177"/>
      <c r="H11" s="177"/>
      <c r="I11" s="177"/>
      <c r="J11" s="177" t="s">
        <v>62</v>
      </c>
      <c r="K11" s="177"/>
      <c r="L11" s="177"/>
      <c r="M11" s="177" t="s">
        <v>61</v>
      </c>
      <c r="N11" s="177"/>
      <c r="O11" s="177"/>
      <c r="P11" s="177"/>
      <c r="Q11" s="89">
        <v>2</v>
      </c>
    </row>
    <row r="12" spans="1:18" ht="13.15" customHeight="1" x14ac:dyDescent="0.35">
      <c r="B12" s="7" t="s">
        <v>13</v>
      </c>
      <c r="C12" s="7"/>
      <c r="D12" s="7"/>
      <c r="E12" s="7"/>
      <c r="F12" s="168">
        <f>'[1]2022'!$L2</f>
        <v>4594</v>
      </c>
      <c r="G12" s="168"/>
      <c r="H12" s="168"/>
      <c r="I12" s="168"/>
      <c r="J12" s="169">
        <f>'[1]2022'!$O2</f>
        <v>0.94671460882677028</v>
      </c>
      <c r="K12" s="169"/>
      <c r="L12" s="169"/>
      <c r="M12" s="170">
        <f t="shared" ref="M12:M24" si="0">38.56%/J12</f>
        <v>0.40730331654843727</v>
      </c>
      <c r="N12" s="170"/>
      <c r="O12" s="170"/>
      <c r="P12" s="170"/>
      <c r="Q12" s="84">
        <f t="shared" ref="Q12:Q23" si="1">M12</f>
        <v>0.40730331654843727</v>
      </c>
      <c r="R12" s="8"/>
    </row>
    <row r="13" spans="1:18" ht="13.15" customHeight="1" x14ac:dyDescent="0.35">
      <c r="B13" s="3" t="s">
        <v>12</v>
      </c>
      <c r="C13" s="3"/>
      <c r="D13" s="3"/>
      <c r="E13" s="3"/>
      <c r="F13" s="168">
        <f>'[1]2022'!$L3</f>
        <v>11799</v>
      </c>
      <c r="G13" s="168"/>
      <c r="H13" s="168"/>
      <c r="I13" s="168"/>
      <c r="J13" s="169">
        <f>'[1]2022'!$O3</f>
        <v>0.83996055881520237</v>
      </c>
      <c r="K13" s="169"/>
      <c r="L13" s="169"/>
      <c r="M13" s="170">
        <f t="shared" si="0"/>
        <v>0.45906917408586906</v>
      </c>
      <c r="N13" s="170"/>
      <c r="O13" s="170"/>
      <c r="P13" s="170"/>
      <c r="Q13" s="84">
        <f t="shared" si="1"/>
        <v>0.45906917408586906</v>
      </c>
      <c r="R13" s="8"/>
    </row>
    <row r="14" spans="1:18" ht="13.15" customHeight="1" x14ac:dyDescent="0.35">
      <c r="B14" s="7" t="s">
        <v>11</v>
      </c>
      <c r="C14" s="7"/>
      <c r="D14" s="7"/>
      <c r="E14" s="7"/>
      <c r="F14" s="168">
        <f>'[1]2022'!$L4</f>
        <v>12354</v>
      </c>
      <c r="G14" s="168"/>
      <c r="H14" s="168"/>
      <c r="I14" s="168"/>
      <c r="J14" s="169">
        <f>'[1]2022'!$O4</f>
        <v>0.75687995805213037</v>
      </c>
      <c r="K14" s="169"/>
      <c r="L14" s="169"/>
      <c r="M14" s="170">
        <f t="shared" si="0"/>
        <v>0.5094599161964356</v>
      </c>
      <c r="N14" s="170"/>
      <c r="O14" s="170"/>
      <c r="P14" s="170"/>
      <c r="Q14" s="84">
        <f t="shared" si="1"/>
        <v>0.5094599161964356</v>
      </c>
      <c r="R14" s="8"/>
    </row>
    <row r="15" spans="1:18" ht="13.15" customHeight="1" x14ac:dyDescent="0.35">
      <c r="A15" s="7"/>
      <c r="B15" s="3" t="s">
        <v>10</v>
      </c>
      <c r="C15" s="3"/>
      <c r="D15" s="3"/>
      <c r="E15" s="3"/>
      <c r="F15" s="168">
        <f>'[1]2022'!$L5</f>
        <v>11216</v>
      </c>
      <c r="G15" s="168"/>
      <c r="H15" s="168"/>
      <c r="I15" s="168"/>
      <c r="J15" s="169">
        <f>'[1]2022'!$O5</f>
        <v>0.69108575669032046</v>
      </c>
      <c r="K15" s="169"/>
      <c r="L15" s="169"/>
      <c r="M15" s="170">
        <f t="shared" si="0"/>
        <v>0.55796259185933361</v>
      </c>
      <c r="N15" s="170"/>
      <c r="O15" s="170"/>
      <c r="P15" s="170"/>
      <c r="Q15" s="84">
        <f t="shared" si="1"/>
        <v>0.55796259185933361</v>
      </c>
      <c r="R15" s="8"/>
    </row>
    <row r="16" spans="1:18" ht="13.15" customHeight="1" x14ac:dyDescent="0.35">
      <c r="A16" s="7"/>
      <c r="B16" s="7" t="s">
        <v>9</v>
      </c>
      <c r="C16" s="7"/>
      <c r="D16" s="7"/>
      <c r="E16" s="7"/>
      <c r="F16" s="168">
        <f>'[1]2022'!$L6</f>
        <v>16201</v>
      </c>
      <c r="G16" s="168"/>
      <c r="H16" s="168"/>
      <c r="I16" s="168"/>
      <c r="J16" s="169">
        <f>'[1]2022'!$O6</f>
        <v>0.61606715611883567</v>
      </c>
      <c r="K16" s="169"/>
      <c r="L16" s="169"/>
      <c r="M16" s="170">
        <f t="shared" si="0"/>
        <v>0.62590578992920709</v>
      </c>
      <c r="N16" s="170"/>
      <c r="O16" s="170"/>
      <c r="P16" s="170"/>
      <c r="Q16" s="84">
        <f t="shared" si="1"/>
        <v>0.62590578992920709</v>
      </c>
      <c r="R16" s="8"/>
    </row>
    <row r="17" spans="1:17" ht="13.15" customHeight="1" x14ac:dyDescent="0.35">
      <c r="A17" s="7"/>
      <c r="B17" s="3" t="s">
        <v>8</v>
      </c>
      <c r="C17" s="3"/>
      <c r="D17" s="163"/>
      <c r="E17" s="3"/>
      <c r="F17" s="168">
        <f>'[1]2022'!$L7</f>
        <v>14075</v>
      </c>
      <c r="G17" s="168"/>
      <c r="H17" s="168"/>
      <c r="I17" s="168"/>
      <c r="J17" s="169">
        <f>'[1]2022'!$O7</f>
        <v>0.56480064438179622</v>
      </c>
      <c r="K17" s="169"/>
      <c r="L17" s="169"/>
      <c r="M17" s="170">
        <f t="shared" si="0"/>
        <v>0.68271876782658303</v>
      </c>
      <c r="N17" s="170"/>
      <c r="O17" s="170"/>
      <c r="P17" s="170"/>
      <c r="Q17" s="84">
        <f t="shared" si="1"/>
        <v>0.68271876782658303</v>
      </c>
    </row>
    <row r="18" spans="1:17" ht="13.15" customHeight="1" x14ac:dyDescent="0.35">
      <c r="A18" s="7"/>
      <c r="B18" s="7" t="s">
        <v>7</v>
      </c>
      <c r="C18" s="7"/>
      <c r="D18" s="7"/>
      <c r="E18" s="7"/>
      <c r="F18" s="168">
        <f>'[1]2022'!$L8</f>
        <v>15737</v>
      </c>
      <c r="G18" s="168"/>
      <c r="H18" s="168"/>
      <c r="I18" s="168"/>
      <c r="J18" s="169">
        <f>'[1]2022'!$O8</f>
        <v>0.51777170773295045</v>
      </c>
      <c r="K18" s="169"/>
      <c r="L18" s="169"/>
      <c r="M18" s="170">
        <f t="shared" si="0"/>
        <v>0.74472976070542607</v>
      </c>
      <c r="N18" s="170"/>
      <c r="O18" s="170"/>
      <c r="P18" s="170"/>
      <c r="Q18" s="84">
        <f t="shared" si="1"/>
        <v>0.74472976070542607</v>
      </c>
    </row>
    <row r="19" spans="1:17" ht="13.15" customHeight="1" x14ac:dyDescent="0.35">
      <c r="B19" s="3" t="s">
        <v>6</v>
      </c>
      <c r="C19" s="3"/>
      <c r="D19" s="3"/>
      <c r="E19" s="3"/>
      <c r="F19" s="168">
        <f>'[1]2022'!$L9</f>
        <v>15039</v>
      </c>
      <c r="G19" s="168"/>
      <c r="H19" s="168"/>
      <c r="I19" s="168"/>
      <c r="J19" s="169">
        <f>'[1]2022'!$O9</f>
        <v>0.48490905660569777</v>
      </c>
      <c r="K19" s="169"/>
      <c r="L19" s="169"/>
      <c r="M19" s="170">
        <f t="shared" si="0"/>
        <v>0.79520065617901914</v>
      </c>
      <c r="N19" s="170"/>
      <c r="O19" s="170"/>
      <c r="P19" s="170"/>
      <c r="Q19" s="84">
        <f t="shared" si="1"/>
        <v>0.79520065617901914</v>
      </c>
    </row>
    <row r="20" spans="1:17" ht="13.15" customHeight="1" x14ac:dyDescent="0.35">
      <c r="B20" s="7" t="s">
        <v>5</v>
      </c>
      <c r="C20" s="7"/>
      <c r="D20" s="7"/>
      <c r="E20" s="7"/>
      <c r="F20" s="168">
        <f>'[1]2022'!$L10</f>
        <v>15293</v>
      </c>
      <c r="G20" s="168"/>
      <c r="H20" s="168"/>
      <c r="I20" s="168"/>
      <c r="J20" s="169">
        <f>'[1]2022'!$O10</f>
        <v>0.45848600680687018</v>
      </c>
      <c r="K20" s="169"/>
      <c r="L20" s="169"/>
      <c r="M20" s="170">
        <f t="shared" si="0"/>
        <v>0.84102893932470169</v>
      </c>
      <c r="N20" s="170"/>
      <c r="O20" s="170"/>
      <c r="P20" s="170"/>
      <c r="Q20" s="84">
        <f t="shared" si="1"/>
        <v>0.84102893932470169</v>
      </c>
    </row>
    <row r="21" spans="1:17" ht="13.15" customHeight="1" x14ac:dyDescent="0.35">
      <c r="B21" s="3" t="s">
        <v>4</v>
      </c>
      <c r="C21" s="3"/>
      <c r="D21" s="3"/>
      <c r="E21" s="3"/>
      <c r="F21" s="168">
        <f>'[1]2022'!$L11</f>
        <v>12623</v>
      </c>
      <c r="G21" s="168"/>
      <c r="H21" s="168"/>
      <c r="I21" s="168"/>
      <c r="J21" s="169">
        <f>'[1]2022'!$O11</f>
        <v>0.43851007956520033</v>
      </c>
      <c r="K21" s="169"/>
      <c r="L21" s="169"/>
      <c r="M21" s="170">
        <f t="shared" si="0"/>
        <v>0.87934124657370993</v>
      </c>
      <c r="N21" s="170"/>
      <c r="O21" s="170"/>
      <c r="P21" s="170"/>
      <c r="Q21" s="84">
        <f t="shared" si="1"/>
        <v>0.87934124657370993</v>
      </c>
    </row>
    <row r="22" spans="1:17" ht="13.15" customHeight="1" x14ac:dyDescent="0.35">
      <c r="B22" s="7" t="s">
        <v>3</v>
      </c>
      <c r="C22" s="7"/>
      <c r="D22" s="7"/>
      <c r="E22" s="7"/>
      <c r="F22" s="168">
        <f>'[1]2022'!$L12</f>
        <v>14042</v>
      </c>
      <c r="G22" s="168"/>
      <c r="H22" s="168"/>
      <c r="I22" s="168"/>
      <c r="J22" s="169">
        <f>'[1]2022'!$O12</f>
        <v>0.41695790293574314</v>
      </c>
      <c r="K22" s="169"/>
      <c r="L22" s="169"/>
      <c r="M22" s="170">
        <f t="shared" si="0"/>
        <v>0.9247935997496235</v>
      </c>
      <c r="N22" s="170"/>
      <c r="O22" s="170"/>
      <c r="P22" s="170"/>
      <c r="Q22" s="84">
        <f t="shared" si="1"/>
        <v>0.9247935997496235</v>
      </c>
    </row>
    <row r="23" spans="1:17" ht="13.15" customHeight="1" x14ac:dyDescent="0.35">
      <c r="B23" s="3" t="s">
        <v>2</v>
      </c>
      <c r="C23" s="3"/>
      <c r="D23" s="3"/>
      <c r="E23" s="3"/>
      <c r="F23" s="168">
        <f>'[1]2022'!$L13</f>
        <v>9512</v>
      </c>
      <c r="G23" s="168"/>
      <c r="H23" s="168"/>
      <c r="I23" s="168"/>
      <c r="J23" s="169">
        <f>'[1]2022'!$O13</f>
        <v>0.40313375816123626</v>
      </c>
      <c r="K23" s="169"/>
      <c r="L23" s="169"/>
      <c r="M23" s="170">
        <f t="shared" si="0"/>
        <v>0.95650635104038217</v>
      </c>
      <c r="N23" s="170"/>
      <c r="O23" s="170"/>
      <c r="P23" s="170"/>
      <c r="Q23" s="84">
        <f t="shared" si="1"/>
        <v>0.95650635104038217</v>
      </c>
    </row>
    <row r="24" spans="1:17" ht="14.5" customHeight="1" x14ac:dyDescent="0.35">
      <c r="B24" s="171" t="s">
        <v>1</v>
      </c>
      <c r="C24" s="171"/>
      <c r="D24" s="2"/>
      <c r="E24" s="2"/>
      <c r="F24" s="172">
        <f>SUM(F12:I23)</f>
        <v>152485</v>
      </c>
      <c r="G24" s="172"/>
      <c r="H24" s="172"/>
      <c r="I24" s="172"/>
      <c r="J24" s="173">
        <v>0.40313375816123626</v>
      </c>
      <c r="K24" s="173"/>
      <c r="L24" s="173"/>
      <c r="M24" s="174">
        <f t="shared" si="0"/>
        <v>0.95650635104038217</v>
      </c>
      <c r="N24" s="174"/>
      <c r="O24" s="174"/>
      <c r="P24" s="174"/>
      <c r="Q24" s="87">
        <f>M24</f>
        <v>0.95650635104038217</v>
      </c>
    </row>
    <row r="25" spans="1:17" ht="13.15" customHeight="1" x14ac:dyDescent="0.35">
      <c r="B25" s="19" t="s">
        <v>63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7" ht="13.15" customHeight="1" x14ac:dyDescent="0.35">
      <c r="B26" s="9" t="s">
        <v>50</v>
      </c>
      <c r="C26" s="9"/>
      <c r="D26" s="9"/>
      <c r="E26" s="9"/>
      <c r="F26" s="9"/>
      <c r="G26" s="9" t="s">
        <v>70</v>
      </c>
      <c r="I26" s="9"/>
      <c r="J26" s="9"/>
      <c r="K26" s="9" t="s">
        <v>60</v>
      </c>
      <c r="O26" s="9" t="s">
        <v>52</v>
      </c>
    </row>
    <row r="27" spans="1:17" ht="13.15" customHeight="1" x14ac:dyDescent="0.35">
      <c r="B27" s="9"/>
      <c r="C27" s="9"/>
      <c r="D27" s="9"/>
      <c r="E27" s="9"/>
      <c r="G27" s="9"/>
      <c r="H27" s="9"/>
      <c r="L27" s="9"/>
    </row>
    <row r="28" spans="1:17" ht="13.15" customHeight="1" x14ac:dyDescent="0.35">
      <c r="B28" s="9"/>
      <c r="C28" s="9"/>
      <c r="D28" s="9"/>
      <c r="E28" s="9"/>
      <c r="G28" s="9"/>
      <c r="H28" s="9"/>
      <c r="I28" s="9"/>
      <c r="J28" s="9"/>
      <c r="K28" s="9"/>
      <c r="L28" s="9"/>
      <c r="M28" s="9"/>
      <c r="N28" s="9"/>
      <c r="P28" s="10"/>
    </row>
    <row r="29" spans="1:17" ht="13.15" customHeight="1" x14ac:dyDescent="0.35">
      <c r="B29" s="9"/>
      <c r="C29" s="9"/>
      <c r="D29" s="9"/>
      <c r="E29" s="9"/>
      <c r="I29" s="9"/>
      <c r="J29" s="9"/>
      <c r="K29" s="9"/>
      <c r="L29" s="9"/>
      <c r="M29" s="9"/>
      <c r="N29" s="9"/>
      <c r="P29" s="10"/>
    </row>
    <row r="30" spans="1:17" ht="14.5" customHeight="1" x14ac:dyDescent="0.35">
      <c r="P30" s="10"/>
    </row>
    <row r="31" spans="1:17" ht="14.5" customHeight="1" x14ac:dyDescent="0.35"/>
    <row r="32" spans="1:17" ht="14.5" customHeight="1" x14ac:dyDescent="0.35"/>
    <row r="33" spans="2:17" ht="14.5" customHeight="1" x14ac:dyDescent="0.35"/>
    <row r="34" spans="2:17" ht="14.5" customHeight="1" x14ac:dyDescent="0.35"/>
    <row r="35" spans="2:17" ht="14.5" customHeight="1" x14ac:dyDescent="0.35"/>
    <row r="36" spans="2:17" ht="14.5" customHeight="1" x14ac:dyDescent="0.35"/>
    <row r="37" spans="2:17" ht="14.5" customHeight="1" x14ac:dyDescent="0.35"/>
    <row r="38" spans="2:17" ht="14.5" customHeight="1" x14ac:dyDescent="0.35"/>
    <row r="39" spans="2:17" ht="14.5" customHeight="1" x14ac:dyDescent="0.35"/>
    <row r="46" spans="2:17" ht="16" customHeight="1" x14ac:dyDescent="0.35">
      <c r="C46" s="213" t="s">
        <v>135</v>
      </c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</row>
    <row r="47" spans="2:17" ht="16" customHeight="1" x14ac:dyDescent="0.35"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16"/>
    </row>
    <row r="48" spans="2:17" ht="16" customHeight="1" x14ac:dyDescent="0.35">
      <c r="B48" s="11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16"/>
    </row>
    <row r="49" spans="1:17" ht="16" customHeight="1" x14ac:dyDescent="0.35">
      <c r="B49" s="11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16"/>
    </row>
    <row r="50" spans="1:17" ht="16" customHeight="1" x14ac:dyDescent="0.35">
      <c r="B50" s="11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16"/>
    </row>
    <row r="51" spans="1:17" ht="18.75" customHeight="1" x14ac:dyDescent="0.35">
      <c r="B51" s="11"/>
      <c r="Q51" s="12"/>
    </row>
    <row r="52" spans="1:17" x14ac:dyDescent="0.35">
      <c r="B52" s="1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5" spans="1:17" x14ac:dyDescent="0.35">
      <c r="A55" s="13"/>
    </row>
  </sheetData>
  <mergeCells count="49">
    <mergeCell ref="C2:R2"/>
    <mergeCell ref="A4:O4"/>
    <mergeCell ref="C7:R9"/>
    <mergeCell ref="J10:Q10"/>
    <mergeCell ref="B11:C11"/>
    <mergeCell ref="F11:I11"/>
    <mergeCell ref="J11:L11"/>
    <mergeCell ref="M11:P11"/>
    <mergeCell ref="F12:I12"/>
    <mergeCell ref="J12:L12"/>
    <mergeCell ref="M12:P12"/>
    <mergeCell ref="F13:I13"/>
    <mergeCell ref="J13:L13"/>
    <mergeCell ref="M13:P13"/>
    <mergeCell ref="F14:I14"/>
    <mergeCell ref="J14:L14"/>
    <mergeCell ref="M14:P14"/>
    <mergeCell ref="F15:I15"/>
    <mergeCell ref="J15:L15"/>
    <mergeCell ref="M15:P15"/>
    <mergeCell ref="F16:I16"/>
    <mergeCell ref="J16:L16"/>
    <mergeCell ref="M16:P16"/>
    <mergeCell ref="F17:I17"/>
    <mergeCell ref="J17:L17"/>
    <mergeCell ref="M17:P17"/>
    <mergeCell ref="F18:I18"/>
    <mergeCell ref="J18:L18"/>
    <mergeCell ref="M18:P18"/>
    <mergeCell ref="F19:I19"/>
    <mergeCell ref="J19:L19"/>
    <mergeCell ref="M19:P19"/>
    <mergeCell ref="F20:I20"/>
    <mergeCell ref="J20:L20"/>
    <mergeCell ref="M20:P20"/>
    <mergeCell ref="F21:I21"/>
    <mergeCell ref="J21:L21"/>
    <mergeCell ref="M21:P21"/>
    <mergeCell ref="F22:I22"/>
    <mergeCell ref="J22:L22"/>
    <mergeCell ref="M22:P22"/>
    <mergeCell ref="F23:I23"/>
    <mergeCell ref="J23:L23"/>
    <mergeCell ref="M23:P23"/>
    <mergeCell ref="B24:C24"/>
    <mergeCell ref="F24:I24"/>
    <mergeCell ref="J24:L24"/>
    <mergeCell ref="M24:P24"/>
    <mergeCell ref="C46:P50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5"/>
  <sheetViews>
    <sheetView topLeftCell="A34" workbookViewId="0">
      <selection activeCell="B14" sqref="B14:C14"/>
    </sheetView>
  </sheetViews>
  <sheetFormatPr defaultColWidth="8.81640625" defaultRowHeight="14.5" x14ac:dyDescent="0.35"/>
  <cols>
    <col min="1" max="1" width="9.453125" style="5" customWidth="1"/>
    <col min="2" max="2" width="3" style="5" customWidth="1"/>
    <col min="3" max="3" width="7.1796875" style="5" customWidth="1"/>
    <col min="4" max="5" width="0.81640625" style="5" customWidth="1"/>
    <col min="6" max="6" width="11.54296875" style="5" customWidth="1"/>
    <col min="7" max="8" width="1.7265625" style="5" customWidth="1"/>
    <col min="9" max="9" width="3.1796875" style="5" customWidth="1"/>
    <col min="10" max="10" width="14.26953125" style="5" customWidth="1"/>
    <col min="11" max="11" width="2.26953125" style="5" customWidth="1"/>
    <col min="12" max="12" width="2" style="5" customWidth="1"/>
    <col min="13" max="13" width="9.54296875" style="5" customWidth="1"/>
    <col min="14" max="14" width="2.54296875" style="5" customWidth="1"/>
    <col min="15" max="15" width="2.7265625" style="5" customWidth="1"/>
    <col min="16" max="16" width="3.7265625" style="5" customWidth="1"/>
    <col min="17" max="17" width="3" style="5" customWidth="1"/>
    <col min="18" max="18" width="9.7265625" style="5" customWidth="1"/>
    <col min="19" max="16384" width="8.81640625" style="5"/>
  </cols>
  <sheetData>
    <row r="1" spans="1:18" ht="15" customHeight="1" x14ac:dyDescent="0.35"/>
    <row r="2" spans="1:18" ht="15.75" customHeight="1" x14ac:dyDescent="0.35">
      <c r="C2" s="175" t="s">
        <v>15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ht="15.75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ht="22.15" customHeight="1" x14ac:dyDescent="0.3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8" ht="14.5" customHeight="1" x14ac:dyDescent="0.35"/>
    <row r="6" spans="1:18" ht="15.65" customHeight="1" x14ac:dyDescent="0.35">
      <c r="C6" s="42" t="s">
        <v>47</v>
      </c>
      <c r="D6" s="17"/>
      <c r="E6" s="17"/>
    </row>
    <row r="7" spans="1:18" ht="15" customHeight="1" x14ac:dyDescent="0.35">
      <c r="C7" s="179" t="s">
        <v>117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</row>
    <row r="8" spans="1:18" ht="15" customHeight="1" x14ac:dyDescent="0.35"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</row>
    <row r="9" spans="1:18" ht="17.149999999999999" customHeight="1" x14ac:dyDescent="0.35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</row>
    <row r="10" spans="1:18" ht="14.5" customHeight="1" x14ac:dyDescent="0.35">
      <c r="B10" s="43" t="s">
        <v>20</v>
      </c>
      <c r="J10" s="178" t="s">
        <v>116</v>
      </c>
      <c r="K10" s="178"/>
      <c r="L10" s="178"/>
      <c r="M10" s="178"/>
      <c r="N10" s="178"/>
      <c r="O10" s="178"/>
      <c r="P10" s="178"/>
      <c r="Q10" s="178"/>
    </row>
    <row r="11" spans="1:18" ht="27.65" customHeight="1" x14ac:dyDescent="0.35">
      <c r="B11" s="171" t="s">
        <v>14</v>
      </c>
      <c r="C11" s="171"/>
      <c r="D11" s="2"/>
      <c r="E11" s="2"/>
      <c r="F11" s="177" t="s">
        <v>48</v>
      </c>
      <c r="G11" s="177"/>
      <c r="H11" s="177"/>
      <c r="I11" s="177"/>
      <c r="J11" s="177" t="s">
        <v>62</v>
      </c>
      <c r="K11" s="177"/>
      <c r="L11" s="177"/>
      <c r="M11" s="177" t="s">
        <v>61</v>
      </c>
      <c r="N11" s="177"/>
      <c r="O11" s="177"/>
      <c r="P11" s="177"/>
      <c r="Q11" s="89">
        <v>2</v>
      </c>
    </row>
    <row r="12" spans="1:18" ht="13.15" customHeight="1" x14ac:dyDescent="0.35">
      <c r="B12" s="7" t="s">
        <v>13</v>
      </c>
      <c r="C12" s="7"/>
      <c r="D12" s="7"/>
      <c r="E12" s="7"/>
      <c r="F12" s="168">
        <f>'Meta 5-1ºG'!F12:I12+'Meta 5-2ºG'!F12:I12</f>
        <v>29624</v>
      </c>
      <c r="G12" s="168"/>
      <c r="H12" s="168"/>
      <c r="I12" s="168"/>
      <c r="J12" s="169">
        <f>'[1]2022'!$P2</f>
        <v>0.95666986599456361</v>
      </c>
      <c r="K12" s="169"/>
      <c r="L12" s="169"/>
      <c r="M12" s="170">
        <f t="shared" ref="M12:M17" si="0">51.01%/J12</f>
        <v>0.53320379174867694</v>
      </c>
      <c r="N12" s="170"/>
      <c r="O12" s="170"/>
      <c r="P12" s="170"/>
      <c r="Q12" s="84">
        <f t="shared" ref="Q12:Q23" si="1">M12</f>
        <v>0.53320379174867694</v>
      </c>
      <c r="R12" s="8"/>
    </row>
    <row r="13" spans="1:18" ht="13.15" customHeight="1" x14ac:dyDescent="0.35">
      <c r="B13" s="3" t="s">
        <v>12</v>
      </c>
      <c r="C13" s="3"/>
      <c r="D13" s="3"/>
      <c r="E13" s="3"/>
      <c r="F13" s="168">
        <f>'Meta 5-1ºG'!F13:I13+'Meta 5-2ºG'!F13:I13</f>
        <v>65003</v>
      </c>
      <c r="G13" s="168"/>
      <c r="H13" s="168"/>
      <c r="I13" s="168"/>
      <c r="J13" s="169">
        <f>'[1]2022'!$P3</f>
        <v>0.87149554637038362</v>
      </c>
      <c r="K13" s="169"/>
      <c r="L13" s="169"/>
      <c r="M13" s="170">
        <f t="shared" si="0"/>
        <v>0.58531567042938004</v>
      </c>
      <c r="N13" s="170"/>
      <c r="O13" s="170"/>
      <c r="P13" s="170"/>
      <c r="Q13" s="84">
        <f t="shared" si="1"/>
        <v>0.58531567042938004</v>
      </c>
      <c r="R13" s="8"/>
    </row>
    <row r="14" spans="1:18" ht="13.15" customHeight="1" x14ac:dyDescent="0.35">
      <c r="B14" s="7" t="s">
        <v>11</v>
      </c>
      <c r="C14" s="7"/>
      <c r="D14" s="7"/>
      <c r="E14" s="7"/>
      <c r="F14" s="168">
        <f>'Meta 5-1ºG'!F14:I14+'Meta 5-2ºG'!F14:I14</f>
        <v>62402</v>
      </c>
      <c r="G14" s="168"/>
      <c r="H14" s="168"/>
      <c r="I14" s="168"/>
      <c r="J14" s="169">
        <f>'[1]2022'!$P4</f>
        <v>0.8023153337275436</v>
      </c>
      <c r="K14" s="169"/>
      <c r="L14" s="169"/>
      <c r="M14" s="170">
        <f t="shared" si="0"/>
        <v>0.63578493212897225</v>
      </c>
      <c r="N14" s="170"/>
      <c r="O14" s="170"/>
      <c r="P14" s="170"/>
      <c r="Q14" s="84">
        <f t="shared" si="1"/>
        <v>0.63578493212897225</v>
      </c>
      <c r="R14" s="8"/>
    </row>
    <row r="15" spans="1:18" ht="13.15" customHeight="1" x14ac:dyDescent="0.35">
      <c r="A15" s="7"/>
      <c r="B15" s="3" t="s">
        <v>10</v>
      </c>
      <c r="C15" s="3"/>
      <c r="D15" s="3"/>
      <c r="E15" s="3"/>
      <c r="F15" s="168">
        <f>'Meta 5-1ºG'!F15:I15+'Meta 5-2ºG'!F15:I15</f>
        <v>47644</v>
      </c>
      <c r="G15" s="168"/>
      <c r="H15" s="168"/>
      <c r="I15" s="168"/>
      <c r="J15" s="169">
        <f>'[1]2022'!$P5</f>
        <v>0.7303025863764202</v>
      </c>
      <c r="K15" s="169"/>
      <c r="L15" s="169"/>
      <c r="M15" s="170">
        <f t="shared" si="0"/>
        <v>0.69847760300424144</v>
      </c>
      <c r="N15" s="170"/>
      <c r="O15" s="170"/>
      <c r="P15" s="170"/>
      <c r="Q15" s="84">
        <f t="shared" si="1"/>
        <v>0.69847760300424144</v>
      </c>
      <c r="R15" s="8"/>
    </row>
    <row r="16" spans="1:18" ht="13.15" customHeight="1" x14ac:dyDescent="0.35">
      <c r="A16" s="7"/>
      <c r="B16" s="7" t="s">
        <v>9</v>
      </c>
      <c r="C16" s="7"/>
      <c r="D16" s="7"/>
      <c r="E16" s="7"/>
      <c r="F16" s="168">
        <f>'Meta 5-1ºG'!F16:I16+'Meta 5-2ºG'!F16:I16</f>
        <v>69327</v>
      </c>
      <c r="G16" s="168"/>
      <c r="H16" s="168"/>
      <c r="I16" s="168"/>
      <c r="J16" s="169">
        <f>'[1]2022'!$P6</f>
        <v>0.66626032778003519</v>
      </c>
      <c r="K16" s="169"/>
      <c r="L16" s="169"/>
      <c r="M16" s="170">
        <f t="shared" si="0"/>
        <v>0.76561664972555399</v>
      </c>
      <c r="N16" s="170"/>
      <c r="O16" s="170"/>
      <c r="P16" s="170"/>
      <c r="Q16" s="84">
        <f t="shared" si="1"/>
        <v>0.76561664972555399</v>
      </c>
      <c r="R16" s="8"/>
    </row>
    <row r="17" spans="1:23" ht="13.15" customHeight="1" x14ac:dyDescent="0.35">
      <c r="A17" s="7"/>
      <c r="B17" s="3" t="s">
        <v>8</v>
      </c>
      <c r="C17" s="3"/>
      <c r="D17" s="163"/>
      <c r="E17" s="3"/>
      <c r="F17" s="168">
        <f>'Meta 5-1ºG'!F17:I17+'Meta 5-2ºG'!F17:I17</f>
        <v>61362</v>
      </c>
      <c r="G17" s="168"/>
      <c r="H17" s="168"/>
      <c r="I17" s="168"/>
      <c r="J17" s="169">
        <f>'[1]2022'!$P7</f>
        <v>0.61966256769440198</v>
      </c>
      <c r="K17" s="169"/>
      <c r="L17" s="169"/>
      <c r="M17" s="170">
        <f t="shared" si="0"/>
        <v>0.82318995303838527</v>
      </c>
      <c r="N17" s="170"/>
      <c r="O17" s="170"/>
      <c r="P17" s="170"/>
      <c r="Q17" s="84">
        <f t="shared" si="1"/>
        <v>0.82318995303838527</v>
      </c>
    </row>
    <row r="18" spans="1:23" ht="13.15" customHeight="1" x14ac:dyDescent="0.35">
      <c r="A18" s="7"/>
      <c r="B18" s="7" t="s">
        <v>7</v>
      </c>
      <c r="C18" s="7"/>
      <c r="D18" s="7"/>
      <c r="E18" s="7"/>
      <c r="F18" s="168">
        <f>'Meta 5-1ºG'!F18:I18+'Meta 5-2ºG'!F18:I18</f>
        <v>64513</v>
      </c>
      <c r="G18" s="168"/>
      <c r="H18" s="168"/>
      <c r="I18" s="168"/>
      <c r="J18" s="169">
        <f>'[1]2022'!$P8</f>
        <v>0.57465308123547842</v>
      </c>
      <c r="K18" s="169"/>
      <c r="L18" s="169"/>
      <c r="M18" s="170">
        <f t="shared" ref="M18" si="2">51.01%/J18</f>
        <v>0.88766599650576627</v>
      </c>
      <c r="N18" s="170"/>
      <c r="O18" s="170"/>
      <c r="P18" s="170"/>
      <c r="Q18" s="84">
        <f t="shared" si="1"/>
        <v>0.88766599650576627</v>
      </c>
    </row>
    <row r="19" spans="1:23" ht="13.15" customHeight="1" x14ac:dyDescent="0.35">
      <c r="B19" s="3" t="s">
        <v>6</v>
      </c>
      <c r="C19" s="3"/>
      <c r="D19" s="3"/>
      <c r="E19" s="3"/>
      <c r="F19" s="168">
        <f>'Meta 5-1ºG'!F19:I19+'Meta 5-2ºG'!F19:I19</f>
        <v>69656</v>
      </c>
      <c r="G19" s="168"/>
      <c r="H19" s="168"/>
      <c r="I19" s="168"/>
      <c r="J19" s="169">
        <f>'[1]2022'!$P9</f>
        <v>0.53537298735967176</v>
      </c>
      <c r="K19" s="169"/>
      <c r="L19" s="169"/>
      <c r="M19" s="170">
        <f t="shared" ref="M19" si="3">51.01%/J19</f>
        <v>0.95279368224326755</v>
      </c>
      <c r="N19" s="170"/>
      <c r="O19" s="170"/>
      <c r="P19" s="170"/>
      <c r="Q19" s="84">
        <f t="shared" si="1"/>
        <v>0.95279368224326755</v>
      </c>
    </row>
    <row r="20" spans="1:23" ht="13.15" customHeight="1" x14ac:dyDescent="0.35">
      <c r="B20" s="7" t="s">
        <v>5</v>
      </c>
      <c r="C20" s="7"/>
      <c r="D20" s="7"/>
      <c r="E20" s="7"/>
      <c r="F20" s="168">
        <f>'Meta 5-1ºG'!F20:I20+'Meta 5-2ºG'!F20:I20</f>
        <v>71192</v>
      </c>
      <c r="G20" s="168"/>
      <c r="H20" s="168"/>
      <c r="I20" s="168"/>
      <c r="J20" s="169">
        <f>'[1]2022'!$P10</f>
        <v>0.49589790166924569</v>
      </c>
      <c r="K20" s="169"/>
      <c r="L20" s="169"/>
      <c r="M20" s="170">
        <f t="shared" ref="M20" si="4">51.01%/J20</f>
        <v>1.0286391579455136</v>
      </c>
      <c r="N20" s="170"/>
      <c r="O20" s="170"/>
      <c r="P20" s="170"/>
      <c r="Q20" s="84">
        <f t="shared" si="1"/>
        <v>1.0286391579455136</v>
      </c>
    </row>
    <row r="21" spans="1:23" ht="13.15" customHeight="1" x14ac:dyDescent="0.35">
      <c r="B21" s="3" t="s">
        <v>4</v>
      </c>
      <c r="C21" s="3"/>
      <c r="D21" s="3"/>
      <c r="E21" s="3"/>
      <c r="F21" s="168">
        <f>'Meta 5-1ºG'!F21:I21+'Meta 5-2ºG'!F21:I21</f>
        <v>56096</v>
      </c>
      <c r="G21" s="168"/>
      <c r="H21" s="168"/>
      <c r="I21" s="168"/>
      <c r="J21" s="169">
        <f>'[1]2022'!$P11</f>
        <v>0.47166402850632805</v>
      </c>
      <c r="K21" s="169"/>
      <c r="L21" s="169"/>
      <c r="M21" s="170">
        <f t="shared" ref="M21" si="5">51.01%/J21</f>
        <v>1.0814901480093606</v>
      </c>
      <c r="N21" s="170"/>
      <c r="O21" s="170"/>
      <c r="P21" s="170"/>
      <c r="Q21" s="84">
        <f t="shared" si="1"/>
        <v>1.0814901480093606</v>
      </c>
      <c r="W21" s="157" t="s">
        <v>42</v>
      </c>
    </row>
    <row r="22" spans="1:23" ht="13.15" customHeight="1" x14ac:dyDescent="0.35">
      <c r="B22" s="7" t="s">
        <v>3</v>
      </c>
      <c r="C22" s="7"/>
      <c r="D22" s="7"/>
      <c r="E22" s="7"/>
      <c r="F22" s="168">
        <f>'Meta 5-1ºG'!F22:I22+'Meta 5-2ºG'!F22:I22</f>
        <v>57548</v>
      </c>
      <c r="G22" s="168"/>
      <c r="H22" s="168"/>
      <c r="I22" s="168"/>
      <c r="J22" s="169">
        <f>'[1]2022'!$P12</f>
        <v>0.44800162994224191</v>
      </c>
      <c r="K22" s="169"/>
      <c r="L22" s="169"/>
      <c r="M22" s="170">
        <f t="shared" ref="M22:M23" si="6">51.01%/J22</f>
        <v>1.1386119288578571</v>
      </c>
      <c r="N22" s="170"/>
      <c r="O22" s="170"/>
      <c r="P22" s="170"/>
      <c r="Q22" s="84">
        <f t="shared" si="1"/>
        <v>1.1386119288578571</v>
      </c>
    </row>
    <row r="23" spans="1:23" ht="13.15" customHeight="1" x14ac:dyDescent="0.35">
      <c r="B23" s="3" t="s">
        <v>2</v>
      </c>
      <c r="C23" s="3"/>
      <c r="D23" s="3"/>
      <c r="E23" s="3"/>
      <c r="F23" s="168">
        <f>'Meta 5-1ºG'!F23:I23+'Meta 5-2ºG'!F23:I23</f>
        <v>40664</v>
      </c>
      <c r="G23" s="168"/>
      <c r="H23" s="168"/>
      <c r="I23" s="168"/>
      <c r="J23" s="169">
        <f>'[1]2022'!$P13</f>
        <v>0.47157387865812311</v>
      </c>
      <c r="K23" s="169"/>
      <c r="L23" s="169"/>
      <c r="M23" s="170">
        <f t="shared" si="6"/>
        <v>1.0816968943477192</v>
      </c>
      <c r="N23" s="170"/>
      <c r="O23" s="170"/>
      <c r="P23" s="170"/>
      <c r="Q23" s="84">
        <f t="shared" si="1"/>
        <v>1.0816968943477192</v>
      </c>
    </row>
    <row r="24" spans="1:23" ht="14.5" customHeight="1" x14ac:dyDescent="0.35">
      <c r="B24" s="171" t="s">
        <v>1</v>
      </c>
      <c r="C24" s="171"/>
      <c r="D24" s="2"/>
      <c r="E24" s="2"/>
      <c r="F24" s="172">
        <f>SUM(F12:I23)</f>
        <v>695031</v>
      </c>
      <c r="G24" s="172"/>
      <c r="H24" s="172"/>
      <c r="I24" s="172"/>
      <c r="J24" s="173">
        <v>0.47157387865812311</v>
      </c>
      <c r="K24" s="173"/>
      <c r="L24" s="173"/>
      <c r="M24" s="174">
        <f t="shared" ref="M24" si="7">51.01%/J24</f>
        <v>1.0816968943477192</v>
      </c>
      <c r="N24" s="174"/>
      <c r="O24" s="174"/>
      <c r="P24" s="174"/>
      <c r="Q24" s="87">
        <f>M24</f>
        <v>1.0816968943477192</v>
      </c>
    </row>
    <row r="25" spans="1:23" ht="13.15" customHeight="1" x14ac:dyDescent="0.35">
      <c r="B25" s="19" t="s">
        <v>63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23" ht="13.15" customHeight="1" x14ac:dyDescent="0.35">
      <c r="B26" s="9" t="s">
        <v>50</v>
      </c>
      <c r="C26" s="9"/>
      <c r="D26" s="9"/>
      <c r="E26" s="9"/>
      <c r="F26" s="9"/>
      <c r="G26" s="9" t="s">
        <v>70</v>
      </c>
      <c r="I26" s="9"/>
      <c r="J26" s="9"/>
      <c r="K26" s="9" t="s">
        <v>60</v>
      </c>
      <c r="O26" s="9" t="s">
        <v>52</v>
      </c>
    </row>
    <row r="27" spans="1:23" ht="13.15" customHeight="1" x14ac:dyDescent="0.35">
      <c r="B27" s="9"/>
      <c r="C27" s="9"/>
      <c r="D27" s="9"/>
      <c r="E27" s="9"/>
      <c r="G27" s="9"/>
      <c r="H27" s="9"/>
      <c r="L27" s="9"/>
    </row>
    <row r="28" spans="1:23" ht="13.15" customHeight="1" x14ac:dyDescent="0.35">
      <c r="B28" s="9"/>
      <c r="C28" s="9"/>
      <c r="D28" s="9"/>
      <c r="E28" s="9"/>
      <c r="G28" s="9"/>
      <c r="H28" s="9"/>
      <c r="I28" s="9"/>
      <c r="J28" s="9"/>
      <c r="K28" s="9"/>
      <c r="L28" s="9"/>
      <c r="M28" s="9"/>
      <c r="N28" s="9"/>
      <c r="P28" s="10"/>
    </row>
    <row r="29" spans="1:23" ht="13.15" customHeight="1" x14ac:dyDescent="0.35">
      <c r="B29" s="9"/>
      <c r="C29" s="9"/>
      <c r="D29" s="9"/>
      <c r="E29" s="9"/>
      <c r="I29" s="9"/>
      <c r="J29" s="9"/>
      <c r="K29" s="9"/>
      <c r="L29" s="9"/>
      <c r="M29" s="9"/>
      <c r="N29" s="9"/>
      <c r="P29" s="10"/>
    </row>
    <row r="30" spans="1:23" ht="14.5" customHeight="1" x14ac:dyDescent="0.35">
      <c r="P30" s="10"/>
    </row>
    <row r="31" spans="1:23" ht="14.5" customHeight="1" x14ac:dyDescent="0.35"/>
    <row r="32" spans="1:23" ht="14.5" customHeight="1" x14ac:dyDescent="0.35"/>
    <row r="33" spans="2:20" ht="14.5" customHeight="1" x14ac:dyDescent="0.35"/>
    <row r="34" spans="2:20" ht="14.5" customHeight="1" x14ac:dyDescent="0.35"/>
    <row r="35" spans="2:20" ht="14.5" customHeight="1" x14ac:dyDescent="0.35"/>
    <row r="36" spans="2:20" ht="14.5" customHeight="1" x14ac:dyDescent="0.35"/>
    <row r="37" spans="2:20" ht="14.5" customHeight="1" x14ac:dyDescent="0.35"/>
    <row r="38" spans="2:20" ht="14.5" customHeight="1" x14ac:dyDescent="0.35"/>
    <row r="39" spans="2:20" ht="14.5" customHeight="1" x14ac:dyDescent="0.35"/>
    <row r="46" spans="2:20" x14ac:dyDescent="0.35">
      <c r="C46" s="213" t="s">
        <v>123</v>
      </c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</row>
    <row r="47" spans="2:20" ht="14.5" customHeight="1" x14ac:dyDescent="0.35"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16"/>
    </row>
    <row r="48" spans="2:20" ht="14.5" customHeight="1" x14ac:dyDescent="0.35">
      <c r="B48" s="11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16"/>
      <c r="T48" s="114"/>
    </row>
    <row r="49" spans="1:17" x14ac:dyDescent="0.35">
      <c r="B49" s="11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16"/>
    </row>
    <row r="50" spans="1:17" x14ac:dyDescent="0.35">
      <c r="B50" s="11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16"/>
    </row>
    <row r="51" spans="1:17" x14ac:dyDescent="0.35">
      <c r="B51" s="11"/>
      <c r="Q51" s="12"/>
    </row>
    <row r="52" spans="1:17" x14ac:dyDescent="0.35">
      <c r="B52" s="1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5" spans="1:17" x14ac:dyDescent="0.35">
      <c r="A55" s="13"/>
    </row>
  </sheetData>
  <mergeCells count="49">
    <mergeCell ref="C2:R2"/>
    <mergeCell ref="A4:O4"/>
    <mergeCell ref="C7:R9"/>
    <mergeCell ref="J10:Q10"/>
    <mergeCell ref="B11:C11"/>
    <mergeCell ref="F11:I11"/>
    <mergeCell ref="J11:L11"/>
    <mergeCell ref="M11:P11"/>
    <mergeCell ref="F12:I12"/>
    <mergeCell ref="J12:L12"/>
    <mergeCell ref="M12:P12"/>
    <mergeCell ref="F13:I13"/>
    <mergeCell ref="J13:L13"/>
    <mergeCell ref="M13:P13"/>
    <mergeCell ref="F14:I14"/>
    <mergeCell ref="J14:L14"/>
    <mergeCell ref="M14:P14"/>
    <mergeCell ref="F15:I15"/>
    <mergeCell ref="J15:L15"/>
    <mergeCell ref="M15:P15"/>
    <mergeCell ref="F16:I16"/>
    <mergeCell ref="J16:L16"/>
    <mergeCell ref="M16:P16"/>
    <mergeCell ref="F17:I17"/>
    <mergeCell ref="J17:L17"/>
    <mergeCell ref="M17:P17"/>
    <mergeCell ref="F18:I18"/>
    <mergeCell ref="J18:L18"/>
    <mergeCell ref="M18:P18"/>
    <mergeCell ref="F19:I19"/>
    <mergeCell ref="J19:L19"/>
    <mergeCell ref="M19:P19"/>
    <mergeCell ref="F20:I20"/>
    <mergeCell ref="J20:L20"/>
    <mergeCell ref="M20:P20"/>
    <mergeCell ref="F21:I21"/>
    <mergeCell ref="J21:L21"/>
    <mergeCell ref="M21:P21"/>
    <mergeCell ref="F22:I22"/>
    <mergeCell ref="J22:L22"/>
    <mergeCell ref="M22:P22"/>
    <mergeCell ref="F23:I23"/>
    <mergeCell ref="J23:L23"/>
    <mergeCell ref="M23:P23"/>
    <mergeCell ref="B24:C24"/>
    <mergeCell ref="F24:I24"/>
    <mergeCell ref="J24:L24"/>
    <mergeCell ref="M24:P24"/>
    <mergeCell ref="C46:P50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ignoredErrors>
    <ignoredError sqref="F12:I12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CE68-6564-43D0-8CE7-82FAD8F547DC}">
  <dimension ref="A1:AH54"/>
  <sheetViews>
    <sheetView tabSelected="1" workbookViewId="0">
      <selection activeCell="U11" sqref="U11"/>
    </sheetView>
  </sheetViews>
  <sheetFormatPr defaultColWidth="8.81640625" defaultRowHeight="14.5" x14ac:dyDescent="0.35"/>
  <cols>
    <col min="1" max="1" width="2.81640625" style="231" customWidth="1"/>
    <col min="2" max="2" width="3" style="231" customWidth="1"/>
    <col min="3" max="3" width="7.1796875" style="231" customWidth="1"/>
    <col min="4" max="5" width="1.453125" style="231" customWidth="1"/>
    <col min="6" max="6" width="11.453125" style="231" customWidth="1"/>
    <col min="7" max="9" width="4.81640625" style="231" customWidth="1"/>
    <col min="10" max="10" width="8.1796875" style="231" customWidth="1"/>
    <col min="11" max="11" width="2.26953125" style="231" customWidth="1"/>
    <col min="12" max="12" width="2" style="231" customWidth="1"/>
    <col min="13" max="13" width="12.453125" style="231" customWidth="1"/>
    <col min="14" max="14" width="2.54296875" style="231" customWidth="1"/>
    <col min="15" max="15" width="2.7265625" style="231" customWidth="1"/>
    <col min="16" max="16" width="3.7265625" style="231" customWidth="1"/>
    <col min="17" max="17" width="3" style="231" customWidth="1"/>
    <col min="18" max="18" width="3.26953125" style="231" customWidth="1"/>
    <col min="19" max="21" width="8.81640625" style="231"/>
    <col min="22" max="22" width="11" style="231" bestFit="1" customWidth="1"/>
    <col min="23" max="23" width="22.81640625" style="231" bestFit="1" customWidth="1"/>
    <col min="24" max="24" width="11.26953125" style="231" bestFit="1" customWidth="1"/>
    <col min="25" max="25" width="9.453125" style="231" bestFit="1" customWidth="1"/>
    <col min="26" max="26" width="30" style="231" bestFit="1" customWidth="1"/>
    <col min="27" max="16384" width="8.81640625" style="231"/>
  </cols>
  <sheetData>
    <row r="1" spans="1:33" ht="15" customHeight="1" x14ac:dyDescent="0.35"/>
    <row r="2" spans="1:33" ht="15.75" customHeight="1" x14ac:dyDescent="0.35">
      <c r="C2" s="232" t="s">
        <v>15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33" ht="15.75" customHeight="1" x14ac:dyDescent="0.35"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</row>
    <row r="4" spans="1:33" ht="22.15" customHeight="1" x14ac:dyDescent="0.35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</row>
    <row r="5" spans="1:33" ht="14.5" customHeight="1" x14ac:dyDescent="0.35"/>
    <row r="6" spans="1:33" ht="15.65" customHeight="1" x14ac:dyDescent="0.35">
      <c r="D6" s="42" t="s">
        <v>80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5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5.65" customHeight="1" x14ac:dyDescent="0.35">
      <c r="D7" s="179" t="s">
        <v>81</v>
      </c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35">
      <c r="C8" s="122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x14ac:dyDescent="0.35">
      <c r="C9" s="12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</row>
    <row r="10" spans="1:33" ht="14.5" customHeight="1" x14ac:dyDescent="0.35">
      <c r="B10" s="235"/>
      <c r="J10" s="214" t="s">
        <v>116</v>
      </c>
      <c r="K10" s="214"/>
      <c r="L10" s="214"/>
      <c r="M10" s="214"/>
      <c r="N10" s="214"/>
      <c r="O10" s="214"/>
      <c r="P10" s="214"/>
      <c r="Q10" s="214"/>
    </row>
    <row r="11" spans="1:33" ht="51" customHeight="1" x14ac:dyDescent="0.35">
      <c r="A11" s="1"/>
      <c r="B11" s="215" t="s">
        <v>14</v>
      </c>
      <c r="C11" s="215"/>
      <c r="D11" s="177" t="s">
        <v>95</v>
      </c>
      <c r="E11" s="177"/>
      <c r="F11" s="177"/>
      <c r="G11" s="177" t="s">
        <v>94</v>
      </c>
      <c r="H11" s="177"/>
      <c r="I11" s="177"/>
      <c r="J11" s="177" t="s">
        <v>40</v>
      </c>
      <c r="K11" s="177"/>
      <c r="L11" s="177"/>
      <c r="M11" s="177" t="s">
        <v>93</v>
      </c>
      <c r="N11" s="177" t="s">
        <v>90</v>
      </c>
      <c r="O11" s="177"/>
      <c r="P11" s="177"/>
      <c r="Q11" s="177"/>
      <c r="T11" s="236"/>
      <c r="U11" s="236"/>
      <c r="V11" s="236"/>
      <c r="W11" s="236"/>
      <c r="X11" s="236"/>
      <c r="Y11" s="236"/>
    </row>
    <row r="12" spans="1:33" ht="8.15" customHeight="1" x14ac:dyDescent="0.35">
      <c r="A12" s="1"/>
      <c r="B12" s="2"/>
      <c r="C12" s="2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237"/>
      <c r="O12" s="219">
        <v>1</v>
      </c>
      <c r="P12" s="219"/>
      <c r="Q12" s="74">
        <v>2</v>
      </c>
      <c r="T12" s="236"/>
      <c r="U12" s="236"/>
      <c r="V12" s="236"/>
      <c r="W12" s="236"/>
      <c r="X12" s="236"/>
      <c r="Y12" s="236"/>
    </row>
    <row r="13" spans="1:33" ht="13.15" customHeight="1" x14ac:dyDescent="0.35">
      <c r="A13" s="1"/>
      <c r="B13" s="53" t="s">
        <v>11</v>
      </c>
      <c r="C13" s="123"/>
      <c r="D13" s="238" t="s">
        <v>96</v>
      </c>
      <c r="E13" s="238"/>
      <c r="F13" s="238"/>
      <c r="G13" s="218" t="s">
        <v>89</v>
      </c>
      <c r="H13" s="218"/>
      <c r="I13" s="218"/>
      <c r="J13" s="218">
        <v>0</v>
      </c>
      <c r="K13" s="218"/>
      <c r="L13" s="218"/>
      <c r="M13" s="124" t="s">
        <v>89</v>
      </c>
      <c r="N13" s="125"/>
      <c r="O13" s="217">
        <v>0.2</v>
      </c>
      <c r="P13" s="217"/>
      <c r="Q13" s="239">
        <f>O13</f>
        <v>0.2</v>
      </c>
      <c r="R13" s="240"/>
      <c r="S13" s="240"/>
      <c r="T13" s="240"/>
    </row>
    <row r="14" spans="1:33" ht="13.15" customHeight="1" x14ac:dyDescent="0.35">
      <c r="A14" s="1"/>
      <c r="B14" s="241" t="s">
        <v>8</v>
      </c>
      <c r="C14" s="123"/>
      <c r="D14" s="238" t="s">
        <v>96</v>
      </c>
      <c r="E14" s="238"/>
      <c r="F14" s="238"/>
      <c r="G14" s="218" t="s">
        <v>96</v>
      </c>
      <c r="H14" s="218"/>
      <c r="I14" s="218"/>
      <c r="J14" s="218">
        <v>0.6</v>
      </c>
      <c r="K14" s="218"/>
      <c r="L14" s="218"/>
      <c r="M14" s="124" t="s">
        <v>96</v>
      </c>
      <c r="N14" s="125"/>
      <c r="O14" s="217">
        <v>0.8</v>
      </c>
      <c r="P14" s="217"/>
      <c r="Q14" s="239">
        <f>O14</f>
        <v>0.8</v>
      </c>
      <c r="R14" s="242" t="s">
        <v>39</v>
      </c>
      <c r="AA14" s="245"/>
      <c r="AB14" s="245"/>
      <c r="AC14" s="245"/>
      <c r="AD14" s="245"/>
      <c r="AE14" s="245"/>
      <c r="AF14" s="245"/>
      <c r="AG14" s="245"/>
    </row>
    <row r="15" spans="1:33" ht="13.15" customHeight="1" x14ac:dyDescent="0.35">
      <c r="A15" s="1"/>
      <c r="B15" s="53" t="s">
        <v>5</v>
      </c>
      <c r="C15" s="123"/>
      <c r="D15" s="238" t="s">
        <v>96</v>
      </c>
      <c r="E15" s="238"/>
      <c r="F15" s="238"/>
      <c r="G15" s="218" t="s">
        <v>96</v>
      </c>
      <c r="H15" s="218"/>
      <c r="I15" s="218"/>
      <c r="J15" s="218">
        <v>0.9</v>
      </c>
      <c r="K15" s="218"/>
      <c r="L15" s="218"/>
      <c r="M15" s="124" t="s">
        <v>96</v>
      </c>
      <c r="N15" s="125"/>
      <c r="O15" s="217">
        <v>0.97499999999999998</v>
      </c>
      <c r="P15" s="217"/>
      <c r="Q15" s="239">
        <f>O15</f>
        <v>0.97499999999999998</v>
      </c>
      <c r="R15" s="240"/>
      <c r="AA15" s="245"/>
      <c r="AB15" s="245"/>
      <c r="AC15" s="245"/>
      <c r="AD15" s="245"/>
      <c r="AE15" s="245"/>
      <c r="AF15" s="245"/>
      <c r="AG15" s="245"/>
    </row>
    <row r="16" spans="1:33" ht="13.15" customHeight="1" x14ac:dyDescent="0.35">
      <c r="A16" s="45"/>
      <c r="B16" s="241" t="s">
        <v>2</v>
      </c>
      <c r="C16" s="246"/>
      <c r="D16" s="238" t="s">
        <v>96</v>
      </c>
      <c r="E16" s="238"/>
      <c r="F16" s="238"/>
      <c r="G16" s="218" t="s">
        <v>96</v>
      </c>
      <c r="H16" s="218"/>
      <c r="I16" s="218"/>
      <c r="J16" s="218">
        <v>1</v>
      </c>
      <c r="K16" s="218"/>
      <c r="L16" s="218"/>
      <c r="M16" s="124" t="s">
        <v>96</v>
      </c>
      <c r="N16" s="125"/>
      <c r="O16" s="217">
        <v>1</v>
      </c>
      <c r="P16" s="217"/>
      <c r="Q16" s="239">
        <f>O16</f>
        <v>1</v>
      </c>
      <c r="R16" s="240"/>
      <c r="AA16" s="245"/>
      <c r="AB16" s="245"/>
      <c r="AC16" s="245"/>
      <c r="AD16" s="245"/>
      <c r="AE16" s="245"/>
      <c r="AF16" s="245"/>
      <c r="AG16" s="245"/>
    </row>
    <row r="17" spans="1:34" ht="13.15" customHeight="1" x14ac:dyDescent="0.35">
      <c r="A17" s="45"/>
      <c r="B17" s="171"/>
      <c r="C17" s="171"/>
      <c r="D17" s="2"/>
      <c r="E17" s="2"/>
      <c r="F17" s="128"/>
      <c r="G17" s="128"/>
      <c r="H17" s="128"/>
      <c r="I17" s="128"/>
      <c r="J17" s="128"/>
      <c r="K17" s="172"/>
      <c r="L17" s="172"/>
      <c r="M17" s="174"/>
      <c r="N17" s="174"/>
      <c r="O17" s="174"/>
      <c r="P17" s="174"/>
      <c r="Q17" s="46"/>
      <c r="R17" s="240"/>
      <c r="AA17" s="245"/>
      <c r="AB17" s="245"/>
      <c r="AC17" s="245"/>
      <c r="AD17" s="245"/>
      <c r="AE17" s="245"/>
      <c r="AF17" s="245"/>
      <c r="AG17" s="245"/>
    </row>
    <row r="18" spans="1:34" ht="13.15" customHeight="1" x14ac:dyDescent="0.35">
      <c r="A18" s="45"/>
      <c r="B18" s="247" t="s">
        <v>67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</row>
    <row r="19" spans="1:34" ht="13.15" customHeight="1" x14ac:dyDescent="0.35">
      <c r="A19" s="45"/>
      <c r="B19" s="247" t="s">
        <v>50</v>
      </c>
      <c r="C19" s="247"/>
      <c r="D19" s="247"/>
      <c r="E19" s="247"/>
      <c r="F19" s="247"/>
      <c r="G19" s="247" t="s">
        <v>0</v>
      </c>
      <c r="J19" s="247"/>
      <c r="K19" s="247" t="s">
        <v>51</v>
      </c>
      <c r="N19" s="247" t="s">
        <v>52</v>
      </c>
      <c r="AH19" s="248"/>
    </row>
    <row r="20" spans="1:34" ht="13.15" customHeight="1" x14ac:dyDescent="0.35">
      <c r="A20" s="1"/>
      <c r="B20" s="247"/>
      <c r="C20" s="247"/>
      <c r="D20" s="247"/>
      <c r="E20" s="247"/>
      <c r="H20" s="247"/>
      <c r="I20" s="247"/>
      <c r="J20" s="247"/>
      <c r="K20" s="247"/>
      <c r="L20" s="247"/>
      <c r="M20" s="247"/>
      <c r="N20" s="247"/>
      <c r="P20" s="249"/>
      <c r="AH20" s="248"/>
    </row>
    <row r="21" spans="1:34" ht="13.15" customHeight="1" x14ac:dyDescent="0.35">
      <c r="A21" s="1"/>
      <c r="B21" s="250"/>
      <c r="C21" s="250"/>
      <c r="D21" s="250"/>
      <c r="E21" s="250"/>
      <c r="F21" s="248"/>
      <c r="G21" s="250"/>
      <c r="H21" s="250"/>
      <c r="I21" s="250"/>
      <c r="J21" s="250"/>
      <c r="K21" s="250"/>
      <c r="L21" s="250"/>
      <c r="M21" s="250"/>
      <c r="N21" s="250"/>
      <c r="O21" s="248"/>
      <c r="P21" s="251"/>
      <c r="Q21" s="248"/>
      <c r="AH21" s="248"/>
    </row>
    <row r="22" spans="1:34" ht="13.15" customHeight="1" x14ac:dyDescent="0.35">
      <c r="A22" s="1"/>
      <c r="B22" s="53"/>
      <c r="C22" s="53"/>
      <c r="D22" s="45"/>
      <c r="E22" s="45"/>
      <c r="F22" s="55"/>
      <c r="G22" s="55"/>
      <c r="H22" s="55"/>
      <c r="I22" s="54"/>
      <c r="J22" s="54"/>
      <c r="K22" s="55"/>
      <c r="L22" s="54"/>
      <c r="M22" s="54"/>
      <c r="N22" s="54"/>
      <c r="O22" s="54"/>
      <c r="P22" s="54"/>
      <c r="Q22" s="56"/>
      <c r="AH22" s="248"/>
    </row>
    <row r="23" spans="1:34" ht="13.15" customHeight="1" x14ac:dyDescent="0.35">
      <c r="A23" s="1"/>
      <c r="B23" s="248"/>
      <c r="C23" s="252"/>
      <c r="D23" s="253"/>
      <c r="E23" s="253"/>
      <c r="F23" s="55"/>
      <c r="G23" s="55"/>
      <c r="H23" s="55"/>
      <c r="I23" s="54"/>
      <c r="J23" s="54"/>
      <c r="K23" s="55"/>
      <c r="L23" s="55"/>
      <c r="M23" s="54"/>
      <c r="N23" s="54"/>
      <c r="O23" s="54"/>
      <c r="P23" s="54"/>
      <c r="Q23" s="56"/>
      <c r="AH23" s="248"/>
    </row>
    <row r="24" spans="1:34" ht="13.15" customHeight="1" x14ac:dyDescent="0.35">
      <c r="A24" s="1"/>
      <c r="B24" s="252"/>
      <c r="D24" s="236" t="s">
        <v>137</v>
      </c>
      <c r="E24" s="236" t="s">
        <v>138</v>
      </c>
      <c r="F24" s="236" t="s">
        <v>139</v>
      </c>
      <c r="G24" s="236" t="s">
        <v>140</v>
      </c>
      <c r="H24" s="231" t="s">
        <v>141</v>
      </c>
      <c r="I24" s="54"/>
      <c r="J24" s="54"/>
      <c r="K24" s="55"/>
      <c r="L24" s="55"/>
      <c r="M24" s="54"/>
      <c r="N24" s="54"/>
      <c r="O24" s="54"/>
      <c r="P24" s="54"/>
      <c r="Q24" s="56"/>
      <c r="AH24" s="248"/>
    </row>
    <row r="25" spans="1:34" ht="14.5" customHeight="1" x14ac:dyDescent="0.35">
      <c r="A25" s="1"/>
      <c r="B25" s="252"/>
      <c r="C25" s="53" t="s">
        <v>11</v>
      </c>
      <c r="D25" s="243">
        <v>1</v>
      </c>
      <c r="E25" s="243">
        <v>0</v>
      </c>
      <c r="F25" s="243">
        <v>0</v>
      </c>
      <c r="G25" s="244">
        <v>0</v>
      </c>
      <c r="H25" s="244">
        <v>0.2</v>
      </c>
      <c r="I25" s="54"/>
      <c r="J25" s="54"/>
      <c r="K25" s="55"/>
      <c r="L25" s="55"/>
      <c r="M25" s="54"/>
      <c r="N25" s="54"/>
      <c r="O25" s="54"/>
      <c r="P25" s="54"/>
      <c r="Q25" s="56"/>
      <c r="AH25" s="248"/>
    </row>
    <row r="26" spans="1:34" ht="13.15" customHeight="1" x14ac:dyDescent="0.35">
      <c r="B26" s="248"/>
      <c r="C26" s="241" t="s">
        <v>8</v>
      </c>
      <c r="D26" s="243">
        <v>1</v>
      </c>
      <c r="E26" s="243">
        <v>1</v>
      </c>
      <c r="F26" s="243">
        <v>0.6</v>
      </c>
      <c r="G26" s="244">
        <v>1</v>
      </c>
      <c r="H26" s="244">
        <v>0.8</v>
      </c>
      <c r="I26" s="248"/>
      <c r="J26" s="248"/>
      <c r="K26" s="248"/>
      <c r="L26" s="248"/>
      <c r="M26" s="248"/>
      <c r="N26" s="248"/>
      <c r="O26" s="248"/>
      <c r="P26" s="248"/>
      <c r="Q26" s="248"/>
      <c r="AH26" s="248"/>
    </row>
    <row r="27" spans="1:34" ht="13.15" customHeight="1" x14ac:dyDescent="0.35">
      <c r="B27" s="248"/>
      <c r="C27" s="53" t="s">
        <v>5</v>
      </c>
      <c r="D27" s="243">
        <v>1</v>
      </c>
      <c r="E27" s="243">
        <v>1</v>
      </c>
      <c r="F27" s="243">
        <v>0.9</v>
      </c>
      <c r="G27" s="244">
        <v>1</v>
      </c>
      <c r="H27" s="244">
        <v>0.97499999999999998</v>
      </c>
      <c r="I27" s="248"/>
      <c r="J27" s="248"/>
      <c r="K27" s="248"/>
      <c r="L27" s="248"/>
      <c r="M27" s="248"/>
      <c r="N27" s="248"/>
      <c r="O27" s="248"/>
      <c r="P27" s="248"/>
      <c r="Q27" s="248"/>
      <c r="AH27" s="248"/>
    </row>
    <row r="28" spans="1:34" ht="13.15" customHeight="1" x14ac:dyDescent="0.35">
      <c r="B28" s="248"/>
      <c r="C28" s="241" t="s">
        <v>2</v>
      </c>
      <c r="D28" s="243">
        <v>1</v>
      </c>
      <c r="E28" s="243">
        <v>1</v>
      </c>
      <c r="F28" s="243">
        <v>1</v>
      </c>
      <c r="G28" s="244">
        <v>1</v>
      </c>
      <c r="H28" s="244">
        <v>1</v>
      </c>
      <c r="I28" s="248"/>
      <c r="J28" s="248"/>
      <c r="K28" s="248"/>
      <c r="L28" s="248"/>
      <c r="M28" s="248"/>
      <c r="N28" s="248"/>
      <c r="O28" s="248"/>
      <c r="P28" s="248"/>
      <c r="Q28" s="248"/>
      <c r="AH28" s="248"/>
    </row>
    <row r="29" spans="1:34" ht="13.15" customHeight="1" x14ac:dyDescent="0.3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AH29" s="248"/>
    </row>
    <row r="30" spans="1:34" ht="14.5" customHeight="1" x14ac:dyDescent="0.35">
      <c r="B30" s="250"/>
      <c r="C30" s="250"/>
      <c r="D30" s="250"/>
      <c r="E30" s="250"/>
      <c r="F30" s="248"/>
      <c r="G30" s="250"/>
      <c r="H30" s="250"/>
      <c r="I30" s="250"/>
      <c r="J30" s="250"/>
      <c r="K30" s="250"/>
      <c r="L30" s="250"/>
      <c r="M30" s="250"/>
      <c r="N30" s="250"/>
      <c r="O30" s="248"/>
      <c r="P30" s="251"/>
      <c r="Q30" s="248"/>
      <c r="AH30" s="248"/>
    </row>
    <row r="31" spans="1:34" ht="14.5" customHeight="1" x14ac:dyDescent="0.35"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51"/>
      <c r="Q31" s="248"/>
      <c r="AH31" s="248"/>
    </row>
    <row r="32" spans="1:34" ht="14.5" customHeight="1" x14ac:dyDescent="0.35"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AH32" s="248"/>
    </row>
    <row r="33" spans="2:34" ht="14.5" customHeight="1" x14ac:dyDescent="0.35"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AH33" s="248"/>
    </row>
    <row r="34" spans="2:34" ht="14.5" customHeight="1" x14ac:dyDescent="0.35"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AH34" s="248"/>
    </row>
    <row r="35" spans="2:34" ht="14.5" customHeight="1" x14ac:dyDescent="0.35"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AH35" s="248"/>
    </row>
    <row r="36" spans="2:34" ht="14.5" customHeight="1" x14ac:dyDescent="0.35"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AH36" s="248"/>
    </row>
    <row r="37" spans="2:34" ht="14.5" customHeight="1" x14ac:dyDescent="0.35"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AH37" s="248"/>
    </row>
    <row r="38" spans="2:34" ht="14.5" customHeight="1" x14ac:dyDescent="0.35"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AH38" s="248"/>
    </row>
    <row r="39" spans="2:34" ht="14.5" customHeight="1" x14ac:dyDescent="0.35"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AH39" s="248"/>
    </row>
    <row r="40" spans="2:34" x14ac:dyDescent="0.35"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</row>
    <row r="41" spans="2:34" ht="15" customHeight="1" x14ac:dyDescent="0.35"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</row>
    <row r="42" spans="2:34" ht="15" customHeight="1" x14ac:dyDescent="0.35">
      <c r="C42" s="216" t="s">
        <v>124</v>
      </c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117"/>
    </row>
    <row r="43" spans="2:34" x14ac:dyDescent="0.35"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117"/>
    </row>
    <row r="44" spans="2:34" ht="14.5" customHeight="1" x14ac:dyDescent="0.35"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117"/>
    </row>
    <row r="45" spans="2:34" ht="14.5" customHeight="1" x14ac:dyDescent="0.35">
      <c r="B45" s="245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117"/>
    </row>
    <row r="46" spans="2:34" x14ac:dyDescent="0.35">
      <c r="B46" s="245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117"/>
    </row>
    <row r="47" spans="2:34" x14ac:dyDescent="0.35">
      <c r="B47" s="245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117"/>
    </row>
    <row r="48" spans="2:34" x14ac:dyDescent="0.35">
      <c r="B48" s="245"/>
    </row>
    <row r="49" spans="1:8" x14ac:dyDescent="0.35">
      <c r="B49" s="245"/>
    </row>
    <row r="50" spans="1:8" x14ac:dyDescent="0.35">
      <c r="A50" s="254"/>
      <c r="B50" s="245"/>
      <c r="C50" s="245"/>
      <c r="D50" s="245"/>
      <c r="E50" s="245"/>
      <c r="F50" s="245"/>
      <c r="G50" s="245"/>
      <c r="H50" s="245"/>
    </row>
    <row r="51" spans="1:8" x14ac:dyDescent="0.35">
      <c r="B51" s="245"/>
      <c r="C51" s="245"/>
      <c r="D51" s="245"/>
      <c r="E51" s="245"/>
      <c r="F51" s="245"/>
      <c r="G51" s="245"/>
      <c r="H51" s="245"/>
    </row>
    <row r="52" spans="1:8" x14ac:dyDescent="0.35">
      <c r="B52" s="245"/>
      <c r="C52" s="245"/>
      <c r="D52" s="245"/>
      <c r="E52" s="245"/>
      <c r="F52" s="245"/>
      <c r="G52" s="245"/>
      <c r="H52" s="245"/>
    </row>
    <row r="53" spans="1:8" x14ac:dyDescent="0.35">
      <c r="B53" s="245"/>
      <c r="C53" s="245"/>
      <c r="D53" s="245"/>
      <c r="E53" s="245"/>
      <c r="F53" s="245"/>
      <c r="G53" s="245"/>
      <c r="H53" s="245"/>
    </row>
    <row r="54" spans="1:8" x14ac:dyDescent="0.35">
      <c r="B54" s="245"/>
      <c r="C54" s="245"/>
      <c r="D54" s="245"/>
      <c r="E54" s="245"/>
      <c r="F54" s="245"/>
      <c r="G54" s="245"/>
      <c r="H54" s="245"/>
    </row>
  </sheetData>
  <mergeCells count="31">
    <mergeCell ref="B17:C17"/>
    <mergeCell ref="K17:L17"/>
    <mergeCell ref="M17:P17"/>
    <mergeCell ref="C42:Q47"/>
    <mergeCell ref="D15:F15"/>
    <mergeCell ref="G15:I15"/>
    <mergeCell ref="J15:L15"/>
    <mergeCell ref="O15:P15"/>
    <mergeCell ref="D16:F16"/>
    <mergeCell ref="G16:I16"/>
    <mergeCell ref="J16:L16"/>
    <mergeCell ref="O16:P16"/>
    <mergeCell ref="O12:P12"/>
    <mergeCell ref="D13:F13"/>
    <mergeCell ref="G13:I13"/>
    <mergeCell ref="J13:L13"/>
    <mergeCell ref="O13:P13"/>
    <mergeCell ref="D14:F14"/>
    <mergeCell ref="G14:I14"/>
    <mergeCell ref="J14:L14"/>
    <mergeCell ref="O14:P14"/>
    <mergeCell ref="C2:R2"/>
    <mergeCell ref="A4:O4"/>
    <mergeCell ref="D7:R9"/>
    <mergeCell ref="J10:Q10"/>
    <mergeCell ref="B11:C11"/>
    <mergeCell ref="D11:F12"/>
    <mergeCell ref="G11:I12"/>
    <mergeCell ref="J11:L12"/>
    <mergeCell ref="M11:M12"/>
    <mergeCell ref="N11:Q11"/>
  </mergeCells>
  <conditionalFormatting sqref="Q13:Q16">
    <cfRule type="iconSet" priority="2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E0FF80D-3D86-46B5-B1CD-E302D80547CB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Q23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54"/>
  <sheetViews>
    <sheetView workbookViewId="0">
      <selection activeCell="B14" sqref="B14:C14"/>
    </sheetView>
  </sheetViews>
  <sheetFormatPr defaultColWidth="8.81640625" defaultRowHeight="14.5" x14ac:dyDescent="0.35"/>
  <cols>
    <col min="1" max="1" width="7.7265625" style="59" customWidth="1"/>
    <col min="2" max="2" width="3" style="59" customWidth="1"/>
    <col min="3" max="3" width="7.1796875" style="59" customWidth="1"/>
    <col min="4" max="5" width="0.81640625" style="59" customWidth="1"/>
    <col min="6" max="6" width="11.81640625" style="59" customWidth="1"/>
    <col min="7" max="7" width="6.81640625" style="59" customWidth="1"/>
    <col min="8" max="8" width="18.54296875" style="59" customWidth="1"/>
    <col min="9" max="9" width="11.7265625" style="59" customWidth="1"/>
    <col min="10" max="11" width="2.26953125" style="59" customWidth="1"/>
    <col min="12" max="12" width="2.1796875" style="59" customWidth="1"/>
    <col min="13" max="13" width="3" style="59" customWidth="1"/>
    <col min="14" max="14" width="2" style="59" customWidth="1"/>
    <col min="15" max="15" width="2.7265625" style="59" hidden="1" customWidth="1"/>
    <col min="16" max="16" width="3.7265625" style="59" customWidth="1"/>
    <col min="17" max="17" width="2.81640625" style="59" customWidth="1"/>
    <col min="18" max="18" width="9.7265625" style="59" customWidth="1"/>
    <col min="19" max="22" width="8.81640625" style="59"/>
    <col min="23" max="23" width="9.7265625" style="59" customWidth="1"/>
    <col min="24" max="16384" width="8.81640625" style="59"/>
  </cols>
  <sheetData>
    <row r="1" spans="1:33" ht="15" customHeight="1" x14ac:dyDescent="0.35"/>
    <row r="2" spans="1:33" ht="15.75" customHeight="1" x14ac:dyDescent="0.35">
      <c r="C2" s="221" t="s">
        <v>15</v>
      </c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</row>
    <row r="3" spans="1:33" ht="15.75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33" ht="22.15" customHeight="1" x14ac:dyDescent="0.35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33" ht="14.5" customHeight="1" x14ac:dyDescent="0.35"/>
    <row r="6" spans="1:33" ht="15.65" customHeight="1" x14ac:dyDescent="0.35">
      <c r="C6" s="223" t="s">
        <v>82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5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5.65" customHeight="1" x14ac:dyDescent="0.35">
      <c r="C7" s="205" t="s">
        <v>91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52"/>
      <c r="T7" s="4"/>
      <c r="U7" s="4"/>
      <c r="V7" s="4"/>
      <c r="W7" s="4"/>
      <c r="X7"/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35"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x14ac:dyDescent="0.35"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</row>
    <row r="10" spans="1:33" ht="18.75" customHeight="1" x14ac:dyDescent="0.35"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V10"/>
    </row>
    <row r="11" spans="1:33" x14ac:dyDescent="0.35">
      <c r="B11" s="43" t="s">
        <v>20</v>
      </c>
      <c r="I11" s="83" t="s">
        <v>116</v>
      </c>
      <c r="J11" s="83"/>
      <c r="K11" s="83"/>
      <c r="L11" s="83"/>
      <c r="M11" s="83"/>
      <c r="N11" s="83"/>
      <c r="O11" s="83"/>
      <c r="P11" s="83"/>
      <c r="Q11" s="83"/>
    </row>
    <row r="12" spans="1:33" ht="54" customHeight="1" x14ac:dyDescent="0.35">
      <c r="A12" s="1"/>
      <c r="B12" s="215" t="s">
        <v>14</v>
      </c>
      <c r="C12" s="215"/>
      <c r="D12" s="2"/>
      <c r="E12" s="2"/>
      <c r="F12" s="177" t="s">
        <v>87</v>
      </c>
      <c r="G12" s="177"/>
      <c r="H12" s="90" t="s">
        <v>88</v>
      </c>
      <c r="I12" s="90" t="s">
        <v>83</v>
      </c>
      <c r="J12" s="177" t="s">
        <v>97</v>
      </c>
      <c r="K12" s="177"/>
      <c r="L12" s="177"/>
      <c r="M12" s="177"/>
      <c r="N12" s="177"/>
      <c r="O12" s="177"/>
      <c r="P12" s="18">
        <v>2</v>
      </c>
      <c r="S12" s="61"/>
      <c r="T12" s="61"/>
      <c r="U12" s="61"/>
      <c r="V12" s="61"/>
      <c r="W12" s="61"/>
      <c r="X12" s="61"/>
    </row>
    <row r="13" spans="1:33" ht="13.15" customHeight="1" x14ac:dyDescent="0.35">
      <c r="A13" s="1"/>
      <c r="B13" s="53" t="s">
        <v>11</v>
      </c>
      <c r="C13" s="123"/>
      <c r="D13" s="127"/>
      <c r="E13" s="132">
        <v>1</v>
      </c>
      <c r="F13" s="217">
        <v>1</v>
      </c>
      <c r="G13" s="217"/>
      <c r="H13" s="124">
        <v>1</v>
      </c>
      <c r="I13" s="133" t="s">
        <v>89</v>
      </c>
      <c r="J13" s="131">
        <v>0</v>
      </c>
      <c r="K13" s="225">
        <v>0.66669999999999996</v>
      </c>
      <c r="L13" s="225"/>
      <c r="M13" s="225"/>
      <c r="N13" s="225"/>
      <c r="O13" s="130"/>
      <c r="P13" s="86">
        <f>K13</f>
        <v>0.66669999999999996</v>
      </c>
      <c r="Q13" s="62"/>
      <c r="R13" s="62"/>
      <c r="S13" s="62"/>
      <c r="T13" s="61"/>
      <c r="U13" s="61"/>
      <c r="V13" s="61"/>
      <c r="W13" s="61"/>
      <c r="X13" s="61"/>
    </row>
    <row r="14" spans="1:33" ht="13.15" customHeight="1" x14ac:dyDescent="0.35">
      <c r="A14" s="1"/>
      <c r="B14" s="57" t="s">
        <v>8</v>
      </c>
      <c r="C14" s="123"/>
      <c r="D14" s="126"/>
      <c r="E14" s="132">
        <v>1</v>
      </c>
      <c r="F14" s="217">
        <v>1</v>
      </c>
      <c r="G14" s="217"/>
      <c r="H14" s="124">
        <v>1</v>
      </c>
      <c r="I14" s="133" t="s">
        <v>96</v>
      </c>
      <c r="J14" s="131">
        <v>1</v>
      </c>
      <c r="K14" s="217">
        <v>1</v>
      </c>
      <c r="L14" s="217"/>
      <c r="M14" s="217"/>
      <c r="N14" s="217"/>
      <c r="O14" s="129"/>
      <c r="P14" s="86">
        <f>K14</f>
        <v>1</v>
      </c>
      <c r="Q14" s="62"/>
      <c r="X14" s="65"/>
      <c r="Y14" s="65"/>
      <c r="Z14" s="65"/>
      <c r="AA14" s="65"/>
      <c r="AB14" s="65"/>
      <c r="AC14" s="65"/>
      <c r="AD14" s="65"/>
      <c r="AE14" s="65"/>
      <c r="AF14" s="65"/>
    </row>
    <row r="15" spans="1:33" ht="13.15" customHeight="1" x14ac:dyDescent="0.35">
      <c r="A15" s="1"/>
      <c r="B15" s="53" t="s">
        <v>5</v>
      </c>
      <c r="C15" s="53"/>
      <c r="D15" s="45"/>
      <c r="E15" s="82">
        <v>1</v>
      </c>
      <c r="F15" s="217">
        <v>1</v>
      </c>
      <c r="G15" s="217"/>
      <c r="H15" s="124">
        <v>1</v>
      </c>
      <c r="I15" s="133" t="s">
        <v>96</v>
      </c>
      <c r="J15" s="131">
        <v>1</v>
      </c>
      <c r="K15" s="217">
        <v>1</v>
      </c>
      <c r="L15" s="217"/>
      <c r="M15" s="217"/>
      <c r="N15" s="217"/>
      <c r="O15" s="129"/>
      <c r="P15" s="86">
        <f>K15</f>
        <v>1</v>
      </c>
      <c r="Q15" s="62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33" ht="13.15" customHeight="1" x14ac:dyDescent="0.35">
      <c r="A16" s="45"/>
      <c r="B16" s="57" t="s">
        <v>2</v>
      </c>
      <c r="C16" s="57"/>
      <c r="D16" s="3"/>
      <c r="E16" s="82">
        <v>1</v>
      </c>
      <c r="F16" s="217">
        <v>1</v>
      </c>
      <c r="G16" s="217"/>
      <c r="H16" s="124">
        <v>1</v>
      </c>
      <c r="I16" s="133" t="s">
        <v>96</v>
      </c>
      <c r="J16" s="159">
        <v>1</v>
      </c>
      <c r="K16" s="217">
        <v>1</v>
      </c>
      <c r="L16" s="217"/>
      <c r="M16" s="217"/>
      <c r="N16" s="217"/>
      <c r="O16" s="129"/>
      <c r="P16" s="86">
        <f>J16</f>
        <v>1</v>
      </c>
      <c r="Q16" s="62"/>
      <c r="X16" s="65"/>
      <c r="Y16" s="65"/>
      <c r="Z16" s="65"/>
      <c r="AA16" s="65"/>
      <c r="AB16" s="65"/>
      <c r="AC16" s="65"/>
      <c r="AD16" s="65"/>
      <c r="AE16" s="65"/>
      <c r="AF16" s="65"/>
    </row>
    <row r="17" spans="1:33" ht="13.15" customHeight="1" x14ac:dyDescent="0.35">
      <c r="A17" s="45"/>
      <c r="B17" s="171"/>
      <c r="C17" s="171"/>
      <c r="D17" s="162"/>
      <c r="E17" s="2"/>
      <c r="F17" s="91"/>
      <c r="G17" s="91"/>
      <c r="H17" s="91"/>
      <c r="I17" s="91"/>
      <c r="J17" s="172"/>
      <c r="K17" s="172"/>
      <c r="L17" s="174"/>
      <c r="M17" s="174"/>
      <c r="N17" s="174"/>
      <c r="O17" s="174"/>
      <c r="P17" s="46"/>
      <c r="Q17" s="62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</row>
    <row r="18" spans="1:33" ht="13.15" customHeight="1" x14ac:dyDescent="0.35">
      <c r="A18" s="45"/>
      <c r="B18" s="9" t="s">
        <v>67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5"/>
      <c r="P18" s="5"/>
      <c r="Q18" s="5"/>
      <c r="R18" s="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spans="1:33" ht="13.15" customHeight="1" x14ac:dyDescent="0.35">
      <c r="A19" s="1"/>
      <c r="B19" s="9" t="s">
        <v>50</v>
      </c>
      <c r="C19" s="9"/>
      <c r="D19" s="9"/>
      <c r="E19" s="9"/>
      <c r="F19" s="9"/>
      <c r="G19" s="70" t="s">
        <v>0</v>
      </c>
      <c r="I19" s="70" t="s">
        <v>51</v>
      </c>
      <c r="J19" s="9"/>
      <c r="K19" s="9" t="s">
        <v>66</v>
      </c>
      <c r="N19" s="5"/>
      <c r="P19" s="5"/>
      <c r="Q19" s="5"/>
      <c r="R19" s="5"/>
      <c r="T19" s="65"/>
      <c r="U19" s="65"/>
      <c r="V19" s="65"/>
      <c r="W19" s="65"/>
      <c r="X19" s="65"/>
      <c r="Y19" s="65"/>
    </row>
    <row r="20" spans="1:33" ht="13.15" customHeight="1" x14ac:dyDescent="0.35">
      <c r="A20" s="1"/>
      <c r="B20" s="53"/>
      <c r="C20" s="53"/>
      <c r="D20" s="45"/>
      <c r="E20" s="45"/>
      <c r="F20" s="55"/>
      <c r="G20" s="55"/>
      <c r="H20" s="54"/>
      <c r="I20" s="54"/>
      <c r="J20" s="55"/>
      <c r="K20" s="55"/>
      <c r="L20" s="55"/>
      <c r="M20" s="54"/>
      <c r="N20" s="54"/>
      <c r="O20" s="54"/>
      <c r="P20" s="54"/>
      <c r="Q20" s="56"/>
      <c r="T20" s="65"/>
      <c r="U20" s="65"/>
      <c r="V20" s="65"/>
      <c r="W20" s="65"/>
      <c r="X20" s="65"/>
      <c r="Y20" s="65"/>
    </row>
    <row r="21" spans="1:33" ht="13.15" customHeight="1" x14ac:dyDescent="0.35">
      <c r="A21" s="1"/>
      <c r="C21" s="63"/>
      <c r="D21" s="64"/>
      <c r="E21" s="64"/>
      <c r="F21" s="55"/>
      <c r="G21" s="55"/>
      <c r="H21" s="54"/>
      <c r="I21" s="54"/>
      <c r="J21" s="55"/>
      <c r="K21" s="55"/>
      <c r="L21" s="55"/>
      <c r="M21" s="54"/>
      <c r="N21" s="54"/>
      <c r="O21" s="54"/>
      <c r="P21" s="54"/>
      <c r="Q21" s="56"/>
      <c r="S21" s="65"/>
      <c r="T21" s="65"/>
      <c r="U21" s="65"/>
      <c r="V21" s="65"/>
      <c r="W21" s="65"/>
      <c r="X21" s="65"/>
      <c r="Y21" s="65"/>
    </row>
    <row r="22" spans="1:33" ht="13.15" customHeight="1" x14ac:dyDescent="0.35">
      <c r="A22" s="1"/>
      <c r="B22" s="63"/>
      <c r="C22" s="63"/>
      <c r="D22" s="45"/>
      <c r="E22" s="45"/>
      <c r="F22" s="55"/>
      <c r="G22" s="55"/>
      <c r="H22" s="54"/>
      <c r="I22" s="54"/>
      <c r="J22" s="55"/>
      <c r="K22" s="54"/>
      <c r="L22" s="55"/>
      <c r="M22" s="54"/>
      <c r="N22" s="54"/>
      <c r="O22" s="54"/>
      <c r="P22" s="54"/>
      <c r="Q22" s="56"/>
      <c r="S22" s="65"/>
      <c r="T22" s="65"/>
      <c r="U22" s="65"/>
      <c r="V22" s="65"/>
      <c r="W22" s="65"/>
      <c r="X22" s="65"/>
      <c r="Y22" s="65"/>
    </row>
    <row r="23" spans="1:33" ht="13.15" customHeight="1" x14ac:dyDescent="0.35">
      <c r="A23" s="1"/>
      <c r="B23" s="63"/>
      <c r="C23" s="63"/>
      <c r="D23" s="64"/>
      <c r="E23" s="64"/>
      <c r="F23" s="55"/>
      <c r="G23" s="55"/>
      <c r="H23" s="54"/>
      <c r="I23" s="54"/>
      <c r="J23" s="55"/>
      <c r="K23" s="55"/>
      <c r="L23" s="55"/>
      <c r="M23" s="54"/>
      <c r="N23" s="54"/>
      <c r="O23" s="54"/>
      <c r="P23" s="54"/>
      <c r="Q23" s="56"/>
      <c r="S23" s="65"/>
      <c r="T23" s="65"/>
      <c r="U23" s="65"/>
      <c r="V23" s="65"/>
      <c r="W23" s="65"/>
      <c r="X23" s="65"/>
      <c r="Y23" s="65"/>
    </row>
    <row r="24" spans="1:33" ht="14.5" customHeight="1" x14ac:dyDescent="0.35">
      <c r="A24" s="1"/>
      <c r="S24" s="65"/>
      <c r="T24" s="68"/>
      <c r="U24" s="65"/>
      <c r="V24" s="65"/>
      <c r="W24" s="65"/>
      <c r="X24" s="65"/>
      <c r="Y24" s="65"/>
    </row>
    <row r="25" spans="1:33" ht="13.15" customHeight="1" x14ac:dyDescent="0.35">
      <c r="S25" s="65"/>
      <c r="T25" s="65"/>
      <c r="U25" s="65"/>
      <c r="V25" s="65"/>
      <c r="W25" s="65"/>
      <c r="X25" s="65"/>
    </row>
    <row r="26" spans="1:33" ht="13.15" customHeight="1" x14ac:dyDescent="0.35">
      <c r="S26" s="65"/>
      <c r="T26" s="65"/>
      <c r="U26" s="65"/>
      <c r="V26" s="65"/>
      <c r="W26" s="65"/>
      <c r="X26" s="65"/>
    </row>
    <row r="27" spans="1:33" ht="13.15" customHeight="1" x14ac:dyDescent="0.35">
      <c r="S27" s="65"/>
      <c r="T27" s="65"/>
      <c r="U27" s="65"/>
      <c r="V27" s="65"/>
      <c r="W27" s="65"/>
      <c r="X27" s="65"/>
    </row>
    <row r="28" spans="1:33" ht="13.15" customHeight="1" x14ac:dyDescent="0.35">
      <c r="B28" s="66"/>
      <c r="C28" s="66"/>
      <c r="D28" s="66"/>
      <c r="E28" s="66"/>
      <c r="G28" s="66"/>
      <c r="H28" s="66"/>
      <c r="I28" s="66"/>
      <c r="J28" s="66"/>
      <c r="K28" s="66"/>
      <c r="L28" s="66"/>
      <c r="M28" s="66"/>
      <c r="N28" s="66"/>
      <c r="P28" s="67"/>
      <c r="S28" s="65"/>
      <c r="T28" s="65"/>
      <c r="U28" s="65"/>
      <c r="V28" s="65"/>
      <c r="W28" s="65"/>
      <c r="X28" s="65"/>
    </row>
    <row r="29" spans="1:33" ht="14.5" customHeight="1" x14ac:dyDescent="0.35">
      <c r="P29" s="67"/>
    </row>
    <row r="30" spans="1:33" ht="14.5" customHeight="1" x14ac:dyDescent="0.35"/>
    <row r="31" spans="1:33" ht="14.5" customHeight="1" x14ac:dyDescent="0.35"/>
    <row r="32" spans="1:33" ht="14.5" customHeight="1" x14ac:dyDescent="0.35"/>
    <row r="33" spans="2:16" ht="14.5" customHeight="1" x14ac:dyDescent="0.35"/>
    <row r="34" spans="2:16" ht="14.5" customHeight="1" x14ac:dyDescent="0.35"/>
    <row r="35" spans="2:16" ht="14.5" customHeight="1" x14ac:dyDescent="0.35"/>
    <row r="36" spans="2:16" ht="14.5" customHeight="1" x14ac:dyDescent="0.35"/>
    <row r="37" spans="2:16" ht="14.5" customHeight="1" x14ac:dyDescent="0.35"/>
    <row r="38" spans="2:16" ht="14.5" customHeight="1" x14ac:dyDescent="0.35"/>
    <row r="41" spans="2:16" ht="15" customHeight="1" x14ac:dyDescent="0.35">
      <c r="C41" s="220" t="s">
        <v>125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</row>
    <row r="42" spans="2:16" ht="15" customHeight="1" x14ac:dyDescent="0.35"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</row>
    <row r="43" spans="2:16" x14ac:dyDescent="0.35"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</row>
    <row r="44" spans="2:16" ht="14.5" customHeight="1" x14ac:dyDescent="0.35"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</row>
    <row r="45" spans="2:16" ht="14.5" customHeight="1" x14ac:dyDescent="0.35">
      <c r="B45" s="65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</row>
    <row r="46" spans="2:16" x14ac:dyDescent="0.35">
      <c r="B46" s="65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</row>
    <row r="47" spans="2:16" x14ac:dyDescent="0.35">
      <c r="B47" s="65"/>
    </row>
    <row r="48" spans="2:16" x14ac:dyDescent="0.35">
      <c r="B48" s="65"/>
      <c r="P48" s="65"/>
    </row>
    <row r="49" spans="1:7" x14ac:dyDescent="0.35">
      <c r="B49" s="65"/>
    </row>
    <row r="50" spans="1:7" x14ac:dyDescent="0.35">
      <c r="A50" s="69"/>
      <c r="B50" s="65"/>
      <c r="C50" s="65"/>
      <c r="D50" s="65"/>
      <c r="E50" s="65"/>
      <c r="F50" s="65"/>
      <c r="G50" s="65"/>
    </row>
    <row r="51" spans="1:7" x14ac:dyDescent="0.35">
      <c r="B51" s="65"/>
      <c r="C51" s="65"/>
      <c r="D51" s="65"/>
      <c r="E51" s="65"/>
      <c r="F51" s="65"/>
      <c r="G51" s="65"/>
    </row>
    <row r="52" spans="1:7" x14ac:dyDescent="0.35">
      <c r="B52" s="65"/>
      <c r="C52" s="65"/>
      <c r="D52" s="65"/>
      <c r="E52" s="65"/>
      <c r="F52" s="65"/>
      <c r="G52" s="65"/>
    </row>
    <row r="53" spans="1:7" x14ac:dyDescent="0.35">
      <c r="B53" s="65"/>
      <c r="C53" s="65"/>
      <c r="D53" s="65"/>
      <c r="E53" s="65"/>
      <c r="F53" s="65"/>
      <c r="G53" s="65"/>
    </row>
    <row r="54" spans="1:7" x14ac:dyDescent="0.35">
      <c r="B54" s="65"/>
      <c r="C54" s="65"/>
      <c r="D54" s="65"/>
      <c r="E54" s="65"/>
      <c r="F54" s="65"/>
      <c r="G54" s="65"/>
    </row>
  </sheetData>
  <mergeCells count="20">
    <mergeCell ref="B12:C12"/>
    <mergeCell ref="J12:O12"/>
    <mergeCell ref="F12:G12"/>
    <mergeCell ref="F13:G13"/>
    <mergeCell ref="K13:N13"/>
    <mergeCell ref="C2:R2"/>
    <mergeCell ref="A4:O4"/>
    <mergeCell ref="C6:Q6"/>
    <mergeCell ref="C7:Q9"/>
    <mergeCell ref="C10:Q10"/>
    <mergeCell ref="C41:P42"/>
    <mergeCell ref="F14:G14"/>
    <mergeCell ref="F15:G15"/>
    <mergeCell ref="F16:G16"/>
    <mergeCell ref="B17:C17"/>
    <mergeCell ref="J17:K17"/>
    <mergeCell ref="L17:O17"/>
    <mergeCell ref="K14:N14"/>
    <mergeCell ref="K15:N15"/>
    <mergeCell ref="K16:N16"/>
  </mergeCells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5CF2B15-3EE2-458D-8033-CA4DF748B9C9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P13:P16</xm:sqref>
        </x14:conditionalFormatting>
        <x14:conditionalFormatting xmlns:xm="http://schemas.microsoft.com/office/excel/2006/main">
          <x14:cfRule type="iconSet" priority="5" id="{B62F4492-C055-449D-B014-332B9F9E6D59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Q21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D528-D374-4173-BFEC-7608E32C9B2F}">
  <dimension ref="A1:AG52"/>
  <sheetViews>
    <sheetView workbookViewId="0">
      <selection activeCell="S31" sqref="S31"/>
    </sheetView>
  </sheetViews>
  <sheetFormatPr defaultColWidth="8.81640625" defaultRowHeight="14.5" x14ac:dyDescent="0.35"/>
  <cols>
    <col min="1" max="1" width="10.26953125" style="255" customWidth="1"/>
    <col min="2" max="2" width="3" style="255" customWidth="1"/>
    <col min="3" max="3" width="7.1796875" style="255" customWidth="1"/>
    <col min="4" max="5" width="0.81640625" style="255" customWidth="1"/>
    <col min="6" max="6" width="10.453125" style="255" customWidth="1"/>
    <col min="7" max="7" width="5.81640625" style="255" customWidth="1"/>
    <col min="8" max="8" width="18.54296875" style="255" customWidth="1"/>
    <col min="9" max="9" width="16.1796875" style="255" customWidth="1"/>
    <col min="10" max="11" width="2.26953125" style="255" customWidth="1"/>
    <col min="12" max="12" width="2.1796875" style="255" customWidth="1"/>
    <col min="13" max="13" width="3" style="255" customWidth="1"/>
    <col min="14" max="14" width="2" style="255" customWidth="1"/>
    <col min="15" max="15" width="2.7265625" style="255" hidden="1" customWidth="1"/>
    <col min="16" max="16" width="3.7265625" style="255" customWidth="1"/>
    <col min="17" max="17" width="2.81640625" style="255" customWidth="1"/>
    <col min="18" max="18" width="6.26953125" style="255" customWidth="1"/>
    <col min="19" max="22" width="8.81640625" style="255"/>
    <col min="23" max="23" width="9.7265625" style="255" customWidth="1"/>
    <col min="24" max="16384" width="8.81640625" style="255"/>
  </cols>
  <sheetData>
    <row r="1" spans="1:33" ht="15" customHeight="1" x14ac:dyDescent="0.35"/>
    <row r="2" spans="1:33" ht="15.75" customHeight="1" x14ac:dyDescent="0.35">
      <c r="C2" s="256" t="s">
        <v>15</v>
      </c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</row>
    <row r="3" spans="1:33" ht="15.75" customHeight="1" x14ac:dyDescent="0.35"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1:33" ht="22.15" customHeight="1" x14ac:dyDescent="0.3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</row>
    <row r="5" spans="1:33" ht="14.5" customHeight="1" x14ac:dyDescent="0.35"/>
    <row r="6" spans="1:33" ht="15.65" customHeight="1" x14ac:dyDescent="0.35">
      <c r="C6" s="223" t="s">
        <v>84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42"/>
      <c r="R6" s="5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5.65" customHeight="1" x14ac:dyDescent="0.35">
      <c r="C7" s="112" t="s">
        <v>85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52"/>
      <c r="T7" s="4"/>
      <c r="U7" s="4"/>
      <c r="V7" s="4"/>
      <c r="W7" s="4"/>
      <c r="X7"/>
      <c r="Y7" s="4"/>
      <c r="Z7" s="4"/>
      <c r="AA7" s="4"/>
      <c r="AB7" s="4"/>
      <c r="AC7" s="4"/>
      <c r="AD7" s="4"/>
      <c r="AE7" s="4"/>
      <c r="AF7" s="4"/>
      <c r="AG7" s="4"/>
    </row>
    <row r="8" spans="1:33" ht="18.75" customHeight="1" x14ac:dyDescent="0.35"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V8"/>
    </row>
    <row r="9" spans="1:33" x14ac:dyDescent="0.35">
      <c r="B9" s="259" t="s">
        <v>20</v>
      </c>
      <c r="I9" s="214" t="s">
        <v>116</v>
      </c>
      <c r="J9" s="214"/>
      <c r="K9" s="214"/>
      <c r="L9" s="214"/>
      <c r="M9" s="214"/>
      <c r="N9" s="214"/>
      <c r="O9" s="214"/>
      <c r="P9" s="214"/>
      <c r="Q9" s="83"/>
    </row>
    <row r="10" spans="1:33" ht="54" customHeight="1" x14ac:dyDescent="0.35">
      <c r="A10" s="1"/>
      <c r="B10" s="215" t="s">
        <v>14</v>
      </c>
      <c r="C10" s="215"/>
      <c r="D10" s="2"/>
      <c r="E10" s="2"/>
      <c r="F10" s="177" t="s">
        <v>99</v>
      </c>
      <c r="G10" s="177"/>
      <c r="H10" s="90" t="s">
        <v>100</v>
      </c>
      <c r="I10" s="90" t="s">
        <v>101</v>
      </c>
      <c r="J10" s="177" t="s">
        <v>97</v>
      </c>
      <c r="K10" s="177"/>
      <c r="L10" s="177"/>
      <c r="M10" s="177"/>
      <c r="N10" s="177"/>
      <c r="O10" s="177"/>
      <c r="P10" s="18">
        <v>2</v>
      </c>
      <c r="S10" s="260"/>
      <c r="T10" s="260"/>
      <c r="U10" s="260"/>
      <c r="V10" s="260"/>
      <c r="W10" s="260"/>
      <c r="X10" s="260"/>
    </row>
    <row r="11" spans="1:33" ht="13.15" customHeight="1" x14ac:dyDescent="0.35">
      <c r="A11" s="1"/>
      <c r="B11" s="53" t="s">
        <v>11</v>
      </c>
      <c r="C11" s="123"/>
      <c r="D11" s="127"/>
      <c r="E11" s="132">
        <v>1</v>
      </c>
      <c r="F11" s="217" t="s">
        <v>89</v>
      </c>
      <c r="G11" s="217"/>
      <c r="H11" s="124" t="s">
        <v>89</v>
      </c>
      <c r="I11" s="133" t="s">
        <v>89</v>
      </c>
      <c r="J11" s="217">
        <v>0</v>
      </c>
      <c r="K11" s="217"/>
      <c r="L11" s="217"/>
      <c r="M11" s="217"/>
      <c r="N11" s="217"/>
      <c r="O11" s="130"/>
      <c r="P11" s="86">
        <f>J11</f>
        <v>0</v>
      </c>
      <c r="Q11" s="261"/>
      <c r="R11" s="261"/>
      <c r="S11" s="261"/>
      <c r="T11" s="260"/>
      <c r="U11" s="260"/>
      <c r="V11" s="260"/>
      <c r="W11" s="260"/>
      <c r="X11" s="260"/>
    </row>
    <row r="12" spans="1:33" ht="13.15" customHeight="1" x14ac:dyDescent="0.35">
      <c r="A12" s="1"/>
      <c r="B12" s="252" t="s">
        <v>8</v>
      </c>
      <c r="C12" s="123"/>
      <c r="D12" s="262"/>
      <c r="E12" s="132">
        <v>1</v>
      </c>
      <c r="F12" s="217" t="s">
        <v>96</v>
      </c>
      <c r="G12" s="217"/>
      <c r="H12" s="124" t="s">
        <v>96</v>
      </c>
      <c r="I12" s="133" t="s">
        <v>96</v>
      </c>
      <c r="J12" s="217">
        <v>1</v>
      </c>
      <c r="K12" s="217"/>
      <c r="L12" s="217"/>
      <c r="M12" s="217"/>
      <c r="N12" s="217"/>
      <c r="O12" s="129"/>
      <c r="P12" s="86">
        <f>J12</f>
        <v>1</v>
      </c>
      <c r="Q12" s="261"/>
      <c r="X12" s="263"/>
      <c r="Y12" s="263"/>
      <c r="Z12" s="263"/>
      <c r="AA12" s="263"/>
      <c r="AB12" s="263"/>
      <c r="AC12" s="263"/>
      <c r="AD12" s="263"/>
      <c r="AE12" s="263"/>
      <c r="AF12" s="263"/>
    </row>
    <row r="13" spans="1:33" ht="13.15" customHeight="1" x14ac:dyDescent="0.35">
      <c r="A13" s="1"/>
      <c r="B13" s="53" t="s">
        <v>5</v>
      </c>
      <c r="C13" s="53"/>
      <c r="D13" s="45"/>
      <c r="E13" s="82">
        <v>1</v>
      </c>
      <c r="F13" s="217" t="s">
        <v>96</v>
      </c>
      <c r="G13" s="217"/>
      <c r="H13" s="124" t="s">
        <v>96</v>
      </c>
      <c r="I13" s="133" t="s">
        <v>96</v>
      </c>
      <c r="J13" s="217">
        <v>1</v>
      </c>
      <c r="K13" s="217"/>
      <c r="L13" s="217"/>
      <c r="M13" s="217"/>
      <c r="N13" s="217"/>
      <c r="O13" s="129"/>
      <c r="P13" s="86">
        <f>J13</f>
        <v>1</v>
      </c>
      <c r="Q13" s="261"/>
      <c r="X13" s="263"/>
      <c r="Y13" s="263"/>
      <c r="Z13" s="263"/>
      <c r="AA13" s="263"/>
      <c r="AB13" s="263"/>
      <c r="AC13" s="263"/>
      <c r="AD13" s="263"/>
      <c r="AE13" s="263"/>
      <c r="AF13" s="263"/>
    </row>
    <row r="14" spans="1:33" ht="13.15" customHeight="1" x14ac:dyDescent="0.35">
      <c r="A14" s="45"/>
      <c r="B14" s="252" t="s">
        <v>2</v>
      </c>
      <c r="C14" s="252"/>
      <c r="D14" s="253"/>
      <c r="E14" s="82">
        <v>1</v>
      </c>
      <c r="F14" s="217" t="s">
        <v>96</v>
      </c>
      <c r="G14" s="217"/>
      <c r="H14" s="124" t="s">
        <v>96</v>
      </c>
      <c r="I14" s="133" t="s">
        <v>96</v>
      </c>
      <c r="J14" s="226">
        <v>1</v>
      </c>
      <c r="K14" s="226"/>
      <c r="L14" s="226"/>
      <c r="M14" s="226"/>
      <c r="N14" s="226"/>
      <c r="O14" s="226"/>
      <c r="P14" s="86">
        <f>J14</f>
        <v>1</v>
      </c>
      <c r="Q14" s="261"/>
      <c r="X14" s="263"/>
      <c r="Y14" s="263"/>
      <c r="Z14" s="263"/>
      <c r="AA14" s="263"/>
      <c r="AB14" s="263"/>
      <c r="AC14" s="263"/>
      <c r="AD14" s="263"/>
      <c r="AE14" s="263"/>
      <c r="AF14" s="263"/>
    </row>
    <row r="15" spans="1:33" ht="13.15" customHeight="1" x14ac:dyDescent="0.35">
      <c r="A15" s="45"/>
      <c r="B15" s="171"/>
      <c r="C15" s="171"/>
      <c r="D15" s="2"/>
      <c r="E15" s="2"/>
      <c r="F15" s="91"/>
      <c r="G15" s="91"/>
      <c r="H15" s="91"/>
      <c r="I15" s="91"/>
      <c r="J15" s="172"/>
      <c r="K15" s="172"/>
      <c r="L15" s="174"/>
      <c r="M15" s="174"/>
      <c r="N15" s="174"/>
      <c r="O15" s="174"/>
      <c r="P15" s="46"/>
      <c r="Q15" s="261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</row>
    <row r="16" spans="1:33" ht="13.15" customHeight="1" x14ac:dyDescent="0.35">
      <c r="A16" s="45"/>
      <c r="B16" s="264" t="s">
        <v>67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</row>
    <row r="17" spans="1:25" ht="13.15" customHeight="1" x14ac:dyDescent="0.35">
      <c r="A17" s="1"/>
      <c r="B17" s="264" t="s">
        <v>50</v>
      </c>
      <c r="C17" s="264"/>
      <c r="D17" s="264"/>
      <c r="E17" s="264"/>
      <c r="F17" s="264"/>
      <c r="G17" s="265" t="s">
        <v>0</v>
      </c>
      <c r="I17" s="266" t="s">
        <v>51</v>
      </c>
      <c r="J17" s="264"/>
      <c r="K17" s="264" t="s">
        <v>66</v>
      </c>
      <c r="T17" s="263"/>
      <c r="U17" s="263"/>
      <c r="V17" s="263"/>
      <c r="W17" s="263"/>
      <c r="X17" s="263"/>
      <c r="Y17" s="263"/>
    </row>
    <row r="18" spans="1:25" ht="13.15" customHeight="1" x14ac:dyDescent="0.35">
      <c r="A18" s="1"/>
      <c r="B18" s="53"/>
      <c r="C18" s="53"/>
      <c r="D18" s="45"/>
      <c r="E18" s="45"/>
      <c r="F18" s="55"/>
      <c r="G18" s="55"/>
      <c r="H18" s="54"/>
      <c r="I18" s="54"/>
      <c r="J18" s="55"/>
      <c r="K18" s="55"/>
      <c r="L18" s="55"/>
      <c r="M18" s="54"/>
      <c r="N18" s="54"/>
      <c r="O18" s="54"/>
      <c r="P18" s="54"/>
      <c r="Q18" s="56"/>
      <c r="T18" s="263"/>
      <c r="U18" s="263"/>
      <c r="V18" s="263"/>
      <c r="W18" s="263"/>
      <c r="X18" s="263"/>
      <c r="Y18" s="263"/>
    </row>
    <row r="19" spans="1:25" ht="13.15" customHeight="1" x14ac:dyDescent="0.35">
      <c r="A19" s="1"/>
      <c r="C19" s="267"/>
      <c r="D19" s="268"/>
      <c r="E19" s="268"/>
      <c r="F19" s="55"/>
      <c r="G19" s="55"/>
      <c r="H19" s="54"/>
      <c r="I19" s="54"/>
      <c r="J19" s="55"/>
      <c r="K19" s="55"/>
      <c r="L19" s="55"/>
      <c r="M19" s="54"/>
      <c r="N19" s="54"/>
      <c r="O19" s="54"/>
      <c r="P19" s="54"/>
      <c r="Q19" s="56"/>
    </row>
    <row r="20" spans="1:25" ht="13.15" customHeight="1" x14ac:dyDescent="0.35">
      <c r="A20" s="1"/>
      <c r="B20" s="267"/>
      <c r="C20" s="267"/>
      <c r="D20" s="45"/>
      <c r="E20" s="45"/>
      <c r="F20" s="55"/>
      <c r="G20" s="55"/>
      <c r="H20" s="54"/>
      <c r="I20" s="54"/>
      <c r="J20" s="55"/>
      <c r="K20" s="54"/>
      <c r="L20" s="55"/>
      <c r="M20" s="54"/>
      <c r="N20" s="54"/>
      <c r="O20" s="54"/>
      <c r="P20" s="54"/>
      <c r="Q20" s="56"/>
      <c r="Y20" s="263"/>
    </row>
    <row r="21" spans="1:25" ht="13.15" customHeight="1" x14ac:dyDescent="0.35">
      <c r="A21" s="1"/>
      <c r="B21" s="267"/>
      <c r="C21" s="267"/>
      <c r="D21" s="268"/>
      <c r="E21" s="268"/>
      <c r="F21" s="55"/>
      <c r="G21" s="55"/>
      <c r="H21" s="54"/>
      <c r="I21" s="54"/>
      <c r="J21" s="55"/>
      <c r="K21" s="55"/>
      <c r="L21" s="55"/>
      <c r="M21" s="54"/>
      <c r="N21" s="54"/>
      <c r="O21" s="54"/>
      <c r="P21" s="54"/>
      <c r="Q21" s="56"/>
      <c r="Y21" s="263"/>
    </row>
    <row r="22" spans="1:25" ht="14.5" customHeight="1" x14ac:dyDescent="0.35">
      <c r="A22" s="1"/>
      <c r="F22" s="260" t="s">
        <v>142</v>
      </c>
      <c r="G22" s="260" t="s">
        <v>143</v>
      </c>
      <c r="H22" s="260" t="s">
        <v>144</v>
      </c>
      <c r="I22" s="255" t="s">
        <v>141</v>
      </c>
      <c r="X22" s="263"/>
      <c r="Y22" s="263"/>
    </row>
    <row r="23" spans="1:25" ht="13.15" customHeight="1" x14ac:dyDescent="0.35">
      <c r="E23" s="53" t="s">
        <v>11</v>
      </c>
      <c r="F23" s="269">
        <v>0</v>
      </c>
      <c r="G23" s="269">
        <v>0</v>
      </c>
      <c r="H23" s="269">
        <v>0</v>
      </c>
      <c r="I23" s="270">
        <v>0.2</v>
      </c>
      <c r="X23" s="263"/>
      <c r="Y23" s="263"/>
    </row>
    <row r="24" spans="1:25" ht="13.15" customHeight="1" x14ac:dyDescent="0.35">
      <c r="E24" s="252" t="s">
        <v>8</v>
      </c>
      <c r="F24" s="269">
        <v>1</v>
      </c>
      <c r="G24" s="269">
        <v>1</v>
      </c>
      <c r="H24" s="269">
        <v>1</v>
      </c>
      <c r="I24" s="270">
        <v>1</v>
      </c>
      <c r="S24" s="263"/>
      <c r="T24" s="263"/>
      <c r="U24" s="263"/>
      <c r="V24" s="263"/>
      <c r="W24" s="263"/>
      <c r="X24" s="263"/>
    </row>
    <row r="25" spans="1:25" ht="13.15" customHeight="1" x14ac:dyDescent="0.35">
      <c r="E25" s="53" t="s">
        <v>5</v>
      </c>
      <c r="F25" s="269">
        <v>1</v>
      </c>
      <c r="G25" s="269">
        <v>1</v>
      </c>
      <c r="H25" s="269">
        <v>1</v>
      </c>
      <c r="I25" s="270">
        <v>1</v>
      </c>
      <c r="S25" s="263"/>
      <c r="T25" s="263"/>
      <c r="U25" s="263"/>
      <c r="V25" s="263"/>
      <c r="W25" s="263"/>
      <c r="X25" s="263"/>
    </row>
    <row r="26" spans="1:25" ht="13.15" customHeight="1" x14ac:dyDescent="0.35">
      <c r="B26" s="264"/>
      <c r="C26" s="264"/>
      <c r="D26" s="264"/>
      <c r="E26" s="252" t="s">
        <v>2</v>
      </c>
      <c r="F26" s="269">
        <v>1</v>
      </c>
      <c r="G26" s="269">
        <v>1</v>
      </c>
      <c r="H26" s="269">
        <v>1</v>
      </c>
      <c r="I26" s="270">
        <v>1</v>
      </c>
      <c r="J26" s="264"/>
      <c r="K26" s="264"/>
      <c r="L26" s="264"/>
      <c r="M26" s="264"/>
      <c r="N26" s="264"/>
      <c r="P26" s="271"/>
      <c r="S26" s="263"/>
      <c r="T26" s="263"/>
      <c r="U26" s="263"/>
      <c r="V26" s="263"/>
      <c r="W26" s="263"/>
      <c r="X26" s="263"/>
    </row>
    <row r="27" spans="1:25" ht="14.5" customHeight="1" x14ac:dyDescent="0.35">
      <c r="P27" s="271"/>
    </row>
    <row r="28" spans="1:25" ht="14.5" customHeight="1" x14ac:dyDescent="0.35"/>
    <row r="29" spans="1:25" ht="14.5" customHeight="1" x14ac:dyDescent="0.35"/>
    <row r="30" spans="1:25" ht="14.5" customHeight="1" x14ac:dyDescent="0.35"/>
    <row r="31" spans="1:25" ht="14.5" customHeight="1" x14ac:dyDescent="0.35"/>
    <row r="32" spans="1:25" ht="14.5" customHeight="1" x14ac:dyDescent="0.35"/>
    <row r="33" spans="1:16" ht="14.5" customHeight="1" x14ac:dyDescent="0.35"/>
    <row r="34" spans="1:16" ht="14.5" customHeight="1" x14ac:dyDescent="0.35"/>
    <row r="35" spans="1:16" ht="14.5" customHeight="1" x14ac:dyDescent="0.35"/>
    <row r="36" spans="1:16" ht="14.5" customHeight="1" x14ac:dyDescent="0.35"/>
    <row r="39" spans="1:16" ht="15" customHeight="1" x14ac:dyDescent="0.35">
      <c r="C39" s="220" t="s">
        <v>112</v>
      </c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117"/>
      <c r="P39" s="117"/>
    </row>
    <row r="40" spans="1:16" ht="15" customHeight="1" x14ac:dyDescent="0.35"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117"/>
      <c r="P40" s="117"/>
    </row>
    <row r="41" spans="1:16" x14ac:dyDescent="0.35"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117"/>
      <c r="P41" s="117"/>
    </row>
    <row r="42" spans="1:16" ht="14.5" customHeight="1" x14ac:dyDescent="0.35"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117"/>
      <c r="P42" s="117"/>
    </row>
    <row r="43" spans="1:16" ht="14.5" customHeight="1" x14ac:dyDescent="0.35">
      <c r="B43" s="263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117"/>
      <c r="P43" s="117"/>
    </row>
    <row r="44" spans="1:16" x14ac:dyDescent="0.35">
      <c r="B44" s="263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</row>
    <row r="45" spans="1:16" x14ac:dyDescent="0.35">
      <c r="B45" s="263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</row>
    <row r="46" spans="1:16" x14ac:dyDescent="0.35">
      <c r="B46" s="263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263"/>
    </row>
    <row r="47" spans="1:16" x14ac:dyDescent="0.35">
      <c r="B47" s="263"/>
    </row>
    <row r="48" spans="1:16" x14ac:dyDescent="0.35">
      <c r="A48" s="272"/>
      <c r="B48" s="263"/>
      <c r="C48" s="263"/>
      <c r="D48" s="263"/>
      <c r="E48" s="263"/>
      <c r="F48" s="263"/>
      <c r="G48" s="263"/>
    </row>
    <row r="49" spans="2:7" x14ac:dyDescent="0.35">
      <c r="B49" s="263"/>
      <c r="C49" s="263"/>
      <c r="D49" s="263"/>
      <c r="E49" s="263"/>
      <c r="F49" s="263"/>
      <c r="G49" s="263"/>
    </row>
    <row r="50" spans="2:7" x14ac:dyDescent="0.35">
      <c r="B50" s="263"/>
      <c r="C50" s="263"/>
      <c r="D50" s="263"/>
      <c r="E50" s="263"/>
      <c r="F50" s="263"/>
      <c r="G50" s="263"/>
    </row>
    <row r="51" spans="2:7" x14ac:dyDescent="0.35">
      <c r="B51" s="263"/>
      <c r="C51" s="263"/>
      <c r="D51" s="263"/>
      <c r="E51" s="263"/>
      <c r="F51" s="263"/>
      <c r="G51" s="263"/>
    </row>
    <row r="52" spans="2:7" x14ac:dyDescent="0.35">
      <c r="B52" s="263"/>
      <c r="C52" s="263"/>
      <c r="D52" s="263"/>
      <c r="E52" s="263"/>
      <c r="F52" s="263"/>
      <c r="G52" s="263"/>
    </row>
  </sheetData>
  <mergeCells count="20">
    <mergeCell ref="F14:G14"/>
    <mergeCell ref="J14:O14"/>
    <mergeCell ref="B15:C15"/>
    <mergeCell ref="J15:K15"/>
    <mergeCell ref="L15:O15"/>
    <mergeCell ref="C39:N43"/>
    <mergeCell ref="F11:G11"/>
    <mergeCell ref="J11:N11"/>
    <mergeCell ref="F12:G12"/>
    <mergeCell ref="J12:N12"/>
    <mergeCell ref="F13:G13"/>
    <mergeCell ref="J13:N13"/>
    <mergeCell ref="C2:R2"/>
    <mergeCell ref="A4:O4"/>
    <mergeCell ref="C6:P6"/>
    <mergeCell ref="C8:Q8"/>
    <mergeCell ref="I9:P9"/>
    <mergeCell ref="B10:C10"/>
    <mergeCell ref="F10:G10"/>
    <mergeCell ref="J10:O10"/>
  </mergeCells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C7A2D86-50C2-4F07-8CE5-66B7D1659034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P11:P14</xm:sqref>
        </x14:conditionalFormatting>
        <x14:conditionalFormatting xmlns:xm="http://schemas.microsoft.com/office/excel/2006/main">
          <x14:cfRule type="iconSet" priority="2" id="{E6956381-1AC2-4D29-9083-F2FE4ABD8A40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Q19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55"/>
  <sheetViews>
    <sheetView workbookViewId="0">
      <selection activeCell="U11" sqref="U11"/>
    </sheetView>
  </sheetViews>
  <sheetFormatPr defaultColWidth="8.81640625" defaultRowHeight="14.5" x14ac:dyDescent="0.35"/>
  <cols>
    <col min="1" max="1" width="7.7265625" style="134" customWidth="1"/>
    <col min="2" max="2" width="3" style="134" customWidth="1"/>
    <col min="3" max="3" width="7.1796875" style="134" customWidth="1"/>
    <col min="4" max="5" width="0.81640625" style="134" customWidth="1"/>
    <col min="6" max="6" width="10.7265625" style="134" customWidth="1"/>
    <col min="7" max="7" width="5.54296875" style="134" customWidth="1"/>
    <col min="8" max="8" width="3.1796875" style="134" customWidth="1"/>
    <col min="9" max="9" width="3.81640625" style="134" customWidth="1"/>
    <col min="10" max="10" width="8.54296875" style="134" customWidth="1"/>
    <col min="11" max="11" width="19.7265625" style="134" customWidth="1"/>
    <col min="12" max="12" width="3" style="134" customWidth="1"/>
    <col min="13" max="13" width="2.54296875" style="134" customWidth="1"/>
    <col min="14" max="14" width="2.7265625" style="134" customWidth="1"/>
    <col min="15" max="15" width="3.453125" style="134" customWidth="1"/>
    <col min="16" max="16" width="3" style="134" customWidth="1"/>
    <col min="17" max="17" width="9.7265625" style="134" customWidth="1"/>
    <col min="18" max="21" width="8.81640625" style="134"/>
    <col min="22" max="22" width="9.7265625" style="134" customWidth="1"/>
    <col min="23" max="16384" width="8.81640625" style="134"/>
  </cols>
  <sheetData>
    <row r="1" spans="1:32" ht="15" customHeight="1" x14ac:dyDescent="0.35"/>
    <row r="2" spans="1:32" ht="15.75" customHeight="1" x14ac:dyDescent="0.35">
      <c r="C2" s="227" t="s">
        <v>15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32" ht="15.75" customHeight="1" x14ac:dyDescent="0.35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32" ht="22.15" customHeight="1" x14ac:dyDescent="0.35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1:32" ht="14.5" customHeight="1" x14ac:dyDescent="0.35"/>
    <row r="6" spans="1:32" ht="30" customHeight="1" x14ac:dyDescent="0.35">
      <c r="C6" s="223" t="s">
        <v>98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5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5.65" customHeight="1" x14ac:dyDescent="0.35">
      <c r="C7" s="179" t="s">
        <v>128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52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35"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5" customHeight="1" x14ac:dyDescent="0.35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</row>
    <row r="10" spans="1:32" x14ac:dyDescent="0.35"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U10"/>
    </row>
    <row r="11" spans="1:32" ht="15" customHeight="1" x14ac:dyDescent="0.35"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</row>
    <row r="12" spans="1:32" ht="14.5" customHeight="1" x14ac:dyDescent="0.35">
      <c r="B12" s="136"/>
      <c r="I12" s="214" t="s">
        <v>116</v>
      </c>
      <c r="J12" s="214"/>
      <c r="K12" s="214"/>
      <c r="L12" s="214"/>
      <c r="M12" s="214"/>
      <c r="N12" s="214"/>
      <c r="O12" s="214"/>
      <c r="P12" s="214"/>
    </row>
    <row r="13" spans="1:32" ht="53.25" customHeight="1" x14ac:dyDescent="0.35">
      <c r="A13" s="1"/>
      <c r="B13" s="215" t="s">
        <v>14</v>
      </c>
      <c r="C13" s="215"/>
      <c r="D13" s="177" t="s">
        <v>102</v>
      </c>
      <c r="E13" s="177"/>
      <c r="F13" s="177"/>
      <c r="G13" s="177" t="s">
        <v>126</v>
      </c>
      <c r="H13" s="177"/>
      <c r="I13" s="177"/>
      <c r="J13" s="177"/>
      <c r="K13" s="90" t="s">
        <v>127</v>
      </c>
      <c r="L13" s="177" t="s">
        <v>97</v>
      </c>
      <c r="M13" s="177"/>
      <c r="N13" s="177"/>
      <c r="O13" s="177"/>
      <c r="P13" s="18">
        <v>2</v>
      </c>
      <c r="S13" s="137"/>
      <c r="T13" s="137"/>
      <c r="U13" s="137"/>
      <c r="V13" s="137"/>
      <c r="W13" s="137"/>
      <c r="X13" s="137"/>
    </row>
    <row r="14" spans="1:32" ht="13.15" customHeight="1" x14ac:dyDescent="0.35">
      <c r="A14" s="1"/>
      <c r="B14" s="53" t="s">
        <v>11</v>
      </c>
      <c r="C14" s="53"/>
      <c r="D14" s="149">
        <v>1</v>
      </c>
      <c r="E14" s="230" t="s">
        <v>96</v>
      </c>
      <c r="F14" s="230"/>
      <c r="G14" s="229">
        <v>0</v>
      </c>
      <c r="H14" s="229"/>
      <c r="I14" s="229"/>
      <c r="J14" s="229"/>
      <c r="K14" s="150">
        <v>0.1245</v>
      </c>
      <c r="L14" s="229">
        <f>1/3</f>
        <v>0.33333333333333331</v>
      </c>
      <c r="M14" s="229"/>
      <c r="N14" s="229"/>
      <c r="O14" s="229"/>
      <c r="P14" s="138">
        <f>L14</f>
        <v>0.33333333333333331</v>
      </c>
      <c r="Q14" s="139"/>
      <c r="R14" s="139"/>
      <c r="S14" s="139"/>
      <c r="T14" s="137"/>
      <c r="U14" s="137"/>
      <c r="V14" s="137"/>
      <c r="W14" s="137"/>
      <c r="X14" s="137"/>
    </row>
    <row r="15" spans="1:32" ht="13.15" customHeight="1" x14ac:dyDescent="0.35">
      <c r="A15" s="1"/>
      <c r="B15" s="140" t="s">
        <v>8</v>
      </c>
      <c r="C15" s="53"/>
      <c r="D15" s="149">
        <v>1</v>
      </c>
      <c r="E15" s="230" t="s">
        <v>96</v>
      </c>
      <c r="F15" s="230"/>
      <c r="G15" s="229">
        <v>8.3999999999999995E-3</v>
      </c>
      <c r="H15" s="229"/>
      <c r="I15" s="229"/>
      <c r="J15" s="229"/>
      <c r="K15" s="150">
        <v>0.2311</v>
      </c>
      <c r="L15" s="229">
        <f>2/3</f>
        <v>0.66666666666666663</v>
      </c>
      <c r="M15" s="229"/>
      <c r="N15" s="229"/>
      <c r="O15" s="229"/>
      <c r="P15" s="138">
        <f>L15</f>
        <v>0.66666666666666663</v>
      </c>
      <c r="Q15" s="139"/>
      <c r="X15" s="142"/>
      <c r="Y15" s="142"/>
      <c r="Z15" s="142"/>
      <c r="AA15" s="142"/>
      <c r="AB15" s="142"/>
      <c r="AC15" s="142"/>
      <c r="AD15" s="142"/>
      <c r="AE15" s="142"/>
      <c r="AF15" s="142"/>
    </row>
    <row r="16" spans="1:32" ht="13.15" customHeight="1" x14ac:dyDescent="0.35">
      <c r="A16" s="1"/>
      <c r="B16" s="53" t="s">
        <v>5</v>
      </c>
      <c r="C16" s="53"/>
      <c r="D16" s="156">
        <v>1</v>
      </c>
      <c r="E16" s="230" t="s">
        <v>96</v>
      </c>
      <c r="F16" s="230"/>
      <c r="G16" s="229">
        <v>1.1900000000000001E-2</v>
      </c>
      <c r="H16" s="229"/>
      <c r="I16" s="229"/>
      <c r="J16" s="229"/>
      <c r="K16" s="150">
        <v>0.34050000000000002</v>
      </c>
      <c r="L16" s="229">
        <f>2/3</f>
        <v>0.66666666666666663</v>
      </c>
      <c r="M16" s="229"/>
      <c r="N16" s="229"/>
      <c r="O16" s="229"/>
      <c r="P16" s="138">
        <f>L16</f>
        <v>0.66666666666666663</v>
      </c>
      <c r="Q16" s="139"/>
      <c r="X16" s="142"/>
      <c r="Y16" s="142"/>
      <c r="Z16" s="142"/>
      <c r="AA16" s="142"/>
      <c r="AB16" s="142"/>
      <c r="AC16" s="142"/>
      <c r="AD16" s="142"/>
      <c r="AE16" s="142"/>
      <c r="AF16" s="142"/>
    </row>
    <row r="17" spans="1:32" ht="13.15" customHeight="1" x14ac:dyDescent="0.35">
      <c r="A17" s="45"/>
      <c r="B17" s="140" t="s">
        <v>2</v>
      </c>
      <c r="C17" s="140"/>
      <c r="D17" s="161"/>
      <c r="E17" s="230" t="s">
        <v>96</v>
      </c>
      <c r="F17" s="230"/>
      <c r="G17" s="229">
        <v>1.38E-2</v>
      </c>
      <c r="H17" s="229"/>
      <c r="I17" s="229"/>
      <c r="J17" s="229"/>
      <c r="K17" s="150">
        <v>0.43669999999999998</v>
      </c>
      <c r="L17" s="229">
        <f>2/3</f>
        <v>0.66666666666666663</v>
      </c>
      <c r="M17" s="229"/>
      <c r="N17" s="229"/>
      <c r="O17" s="229"/>
      <c r="P17" s="138">
        <f>L17</f>
        <v>0.66666666666666663</v>
      </c>
      <c r="Q17" s="139"/>
      <c r="X17" s="142"/>
      <c r="Y17" s="142"/>
      <c r="Z17" s="142"/>
      <c r="AA17" s="142"/>
      <c r="AB17" s="142"/>
      <c r="AC17" s="142"/>
      <c r="AD17" s="142"/>
      <c r="AE17" s="142"/>
      <c r="AF17" s="142"/>
    </row>
    <row r="18" spans="1:32" ht="13.15" customHeight="1" x14ac:dyDescent="0.35">
      <c r="A18" s="45"/>
      <c r="B18" s="171"/>
      <c r="C18" s="171"/>
      <c r="D18" s="2"/>
      <c r="E18" s="2"/>
      <c r="F18" s="172"/>
      <c r="G18" s="172"/>
      <c r="H18" s="172"/>
      <c r="I18" s="172"/>
      <c r="J18" s="172"/>
      <c r="K18" s="172"/>
      <c r="L18" s="174"/>
      <c r="M18" s="174"/>
      <c r="N18" s="174"/>
      <c r="O18" s="174"/>
      <c r="P18" s="46"/>
      <c r="Q18" s="139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</row>
    <row r="19" spans="1:32" ht="13.15" customHeight="1" x14ac:dyDescent="0.35">
      <c r="A19" s="45"/>
      <c r="B19" s="116" t="s">
        <v>67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5"/>
      <c r="O19" s="115"/>
      <c r="P19" s="115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</row>
    <row r="20" spans="1:32" ht="13.15" customHeight="1" x14ac:dyDescent="0.35">
      <c r="A20" s="45"/>
      <c r="B20" s="116" t="s">
        <v>50</v>
      </c>
      <c r="C20" s="116"/>
      <c r="D20" s="116"/>
      <c r="E20" s="116"/>
      <c r="F20" s="116"/>
      <c r="G20" s="116" t="s">
        <v>65</v>
      </c>
      <c r="I20" s="116"/>
      <c r="K20" s="116" t="s">
        <v>103</v>
      </c>
      <c r="M20" s="120" t="s">
        <v>92</v>
      </c>
      <c r="N20" s="115"/>
      <c r="O20" s="115"/>
      <c r="P20" s="115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</row>
    <row r="21" spans="1:32" ht="13.15" customHeight="1" x14ac:dyDescent="0.35">
      <c r="A21" s="1"/>
      <c r="B21" s="143"/>
      <c r="C21" s="144"/>
      <c r="D21" s="143"/>
      <c r="E21" s="143"/>
      <c r="G21" s="143"/>
      <c r="H21" s="143"/>
      <c r="I21" s="143"/>
      <c r="J21" s="145"/>
      <c r="L21" s="143"/>
      <c r="M21" s="143"/>
      <c r="O21" s="146"/>
      <c r="S21" s="142"/>
      <c r="T21" s="142"/>
      <c r="U21" s="142"/>
      <c r="V21" s="142"/>
      <c r="W21" s="142"/>
      <c r="X21" s="142"/>
    </row>
    <row r="22" spans="1:32" ht="13.15" customHeight="1" x14ac:dyDescent="0.35">
      <c r="A22" s="1"/>
      <c r="C22" s="140"/>
      <c r="D22" s="141"/>
      <c r="E22" s="141"/>
      <c r="F22" s="55"/>
      <c r="G22" s="55"/>
      <c r="H22" s="54"/>
      <c r="I22" s="54"/>
      <c r="J22" s="55"/>
      <c r="K22" s="55"/>
      <c r="L22" s="54"/>
      <c r="M22" s="54"/>
      <c r="N22" s="54"/>
      <c r="O22" s="54"/>
      <c r="P22" s="56"/>
      <c r="R22" s="142"/>
      <c r="S22" s="142"/>
      <c r="T22" s="142"/>
      <c r="U22" s="142"/>
      <c r="V22" s="142"/>
      <c r="W22" s="142"/>
      <c r="X22" s="142"/>
    </row>
    <row r="23" spans="1:32" ht="13.15" customHeight="1" x14ac:dyDescent="0.35">
      <c r="A23" s="1"/>
      <c r="B23" s="140"/>
      <c r="C23" s="140"/>
      <c r="D23" s="45"/>
      <c r="E23" s="45"/>
      <c r="F23" s="55"/>
      <c r="G23" s="55"/>
      <c r="H23" s="54"/>
      <c r="I23" s="54"/>
      <c r="J23" s="55"/>
      <c r="K23" s="55"/>
      <c r="L23" s="54"/>
      <c r="M23" s="54"/>
      <c r="N23" s="54"/>
      <c r="O23" s="54"/>
      <c r="P23" s="56"/>
      <c r="R23" s="142"/>
      <c r="S23" s="142"/>
      <c r="T23" s="142"/>
      <c r="U23" s="142"/>
      <c r="V23" s="142"/>
      <c r="W23" s="142"/>
      <c r="X23" s="142"/>
    </row>
    <row r="24" spans="1:32" ht="13.15" customHeight="1" x14ac:dyDescent="0.35">
      <c r="A24" s="1"/>
      <c r="B24" s="140"/>
      <c r="C24" s="140"/>
      <c r="D24" s="141"/>
      <c r="E24" s="141"/>
      <c r="F24" s="55"/>
      <c r="G24" s="55"/>
      <c r="H24" s="54"/>
      <c r="I24" s="54"/>
      <c r="J24" s="55"/>
      <c r="K24" s="55"/>
      <c r="L24" s="54"/>
      <c r="M24" s="54"/>
      <c r="N24" s="54"/>
      <c r="O24" s="54"/>
      <c r="P24" s="56"/>
      <c r="R24" s="142"/>
      <c r="S24" s="142"/>
      <c r="T24" s="142"/>
      <c r="U24" s="142"/>
      <c r="V24" s="142"/>
      <c r="W24" s="142"/>
      <c r="X24" s="142"/>
    </row>
    <row r="25" spans="1:32" ht="14.5" customHeight="1" x14ac:dyDescent="0.35">
      <c r="A25" s="1"/>
      <c r="R25" s="142"/>
      <c r="S25" s="147"/>
      <c r="T25" s="142"/>
      <c r="U25" s="142"/>
      <c r="V25" s="142"/>
      <c r="W25" s="142"/>
      <c r="X25" s="142"/>
    </row>
    <row r="26" spans="1:32" ht="13.15" customHeight="1" x14ac:dyDescent="0.35">
      <c r="R26" s="142"/>
      <c r="S26" s="142"/>
      <c r="T26" s="142"/>
      <c r="U26" s="142"/>
      <c r="V26" s="142"/>
      <c r="W26" s="142"/>
    </row>
    <row r="27" spans="1:32" ht="13.15" customHeight="1" x14ac:dyDescent="0.35">
      <c r="R27" s="142"/>
      <c r="S27" s="142"/>
      <c r="T27" s="142"/>
      <c r="U27" s="142"/>
      <c r="V27" s="142"/>
      <c r="W27" s="142"/>
    </row>
    <row r="28" spans="1:32" ht="13.15" customHeight="1" x14ac:dyDescent="0.35">
      <c r="R28" s="142"/>
      <c r="S28" s="142"/>
      <c r="T28" s="142"/>
      <c r="U28" s="142"/>
      <c r="V28" s="142"/>
      <c r="W28" s="142"/>
    </row>
    <row r="29" spans="1:32" ht="13.15" customHeight="1" x14ac:dyDescent="0.35">
      <c r="B29" s="143"/>
      <c r="C29" s="143"/>
      <c r="D29" s="143"/>
      <c r="E29" s="143"/>
      <c r="G29" s="143"/>
      <c r="H29" s="143"/>
      <c r="I29" s="143"/>
      <c r="J29" s="143"/>
      <c r="K29" s="143"/>
      <c r="L29" s="143"/>
      <c r="M29" s="143"/>
      <c r="O29" s="146"/>
      <c r="R29" s="142"/>
      <c r="S29" s="142"/>
      <c r="T29" s="142"/>
      <c r="U29" s="142"/>
      <c r="V29" s="142"/>
      <c r="W29" s="142"/>
    </row>
    <row r="30" spans="1:32" ht="14.5" customHeight="1" x14ac:dyDescent="0.35">
      <c r="O30" s="146"/>
    </row>
    <row r="31" spans="1:32" ht="14.5" customHeight="1" x14ac:dyDescent="0.35"/>
    <row r="32" spans="1:32" ht="14.5" customHeight="1" x14ac:dyDescent="0.35"/>
    <row r="33" spans="2:15" ht="14.5" customHeight="1" x14ac:dyDescent="0.35"/>
    <row r="34" spans="2:15" ht="14.5" customHeight="1" x14ac:dyDescent="0.35"/>
    <row r="35" spans="2:15" ht="14.5" customHeight="1" x14ac:dyDescent="0.35"/>
    <row r="36" spans="2:15" ht="14.5" customHeight="1" x14ac:dyDescent="0.35"/>
    <row r="37" spans="2:15" ht="14.5" customHeight="1" x14ac:dyDescent="0.35"/>
    <row r="38" spans="2:15" ht="14.5" customHeight="1" x14ac:dyDescent="0.35"/>
    <row r="39" spans="2:15" ht="14.5" customHeight="1" x14ac:dyDescent="0.35"/>
    <row r="43" spans="2:15" ht="15" customHeight="1" x14ac:dyDescent="0.35">
      <c r="C43" s="216" t="s">
        <v>129</v>
      </c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</row>
    <row r="44" spans="2:15" x14ac:dyDescent="0.35"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</row>
    <row r="45" spans="2:15" ht="14.5" customHeight="1" x14ac:dyDescent="0.35"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</row>
    <row r="46" spans="2:15" ht="14.5" customHeight="1" x14ac:dyDescent="0.35">
      <c r="B46" s="142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</row>
    <row r="47" spans="2:15" x14ac:dyDescent="0.35">
      <c r="B47" s="142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</row>
    <row r="48" spans="2:15" x14ac:dyDescent="0.35">
      <c r="B48" s="142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</row>
    <row r="49" spans="1:15" x14ac:dyDescent="0.35">
      <c r="B49" s="142"/>
      <c r="O49" s="142"/>
    </row>
    <row r="50" spans="1:15" x14ac:dyDescent="0.35">
      <c r="B50" s="142"/>
    </row>
    <row r="51" spans="1:15" x14ac:dyDescent="0.35">
      <c r="A51" s="148"/>
      <c r="B51" s="142"/>
      <c r="C51" s="142"/>
      <c r="D51" s="142"/>
      <c r="E51" s="142"/>
      <c r="F51" s="142"/>
      <c r="G51" s="142"/>
    </row>
    <row r="52" spans="1:15" x14ac:dyDescent="0.35">
      <c r="B52" s="142"/>
      <c r="C52" s="142"/>
      <c r="D52" s="142"/>
      <c r="E52" s="142"/>
      <c r="F52" s="142"/>
      <c r="G52" s="142"/>
    </row>
    <row r="53" spans="1:15" x14ac:dyDescent="0.35">
      <c r="B53" s="142"/>
      <c r="C53" s="142"/>
      <c r="D53" s="142"/>
      <c r="E53" s="142"/>
      <c r="F53" s="142"/>
      <c r="G53" s="142"/>
    </row>
    <row r="54" spans="1:15" x14ac:dyDescent="0.35">
      <c r="B54" s="142"/>
      <c r="C54" s="142"/>
      <c r="D54" s="142"/>
      <c r="E54" s="142"/>
      <c r="F54" s="142"/>
      <c r="G54" s="142"/>
    </row>
    <row r="55" spans="1:15" x14ac:dyDescent="0.35">
      <c r="B55" s="142"/>
      <c r="C55" s="142"/>
      <c r="D55" s="142"/>
      <c r="E55" s="142"/>
      <c r="F55" s="142"/>
      <c r="G55" s="142"/>
    </row>
  </sheetData>
  <mergeCells count="27">
    <mergeCell ref="C43:O48"/>
    <mergeCell ref="L16:O16"/>
    <mergeCell ref="L17:O17"/>
    <mergeCell ref="B18:C18"/>
    <mergeCell ref="F18:G18"/>
    <mergeCell ref="H18:I18"/>
    <mergeCell ref="J18:K18"/>
    <mergeCell ref="L18:O18"/>
    <mergeCell ref="E16:F16"/>
    <mergeCell ref="G16:J16"/>
    <mergeCell ref="E17:F17"/>
    <mergeCell ref="G17:J17"/>
    <mergeCell ref="L14:O14"/>
    <mergeCell ref="L15:O15"/>
    <mergeCell ref="G14:J14"/>
    <mergeCell ref="G15:J15"/>
    <mergeCell ref="E14:F14"/>
    <mergeCell ref="E15:F15"/>
    <mergeCell ref="B13:C13"/>
    <mergeCell ref="L13:O13"/>
    <mergeCell ref="G13:J13"/>
    <mergeCell ref="D13:F13"/>
    <mergeCell ref="C2:Q2"/>
    <mergeCell ref="A4:N4"/>
    <mergeCell ref="C6:P6"/>
    <mergeCell ref="C7:P11"/>
    <mergeCell ref="I12:P12"/>
  </mergeCells>
  <conditionalFormatting sqref="P14:P17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.19685039370078741"/>
  <pageSetup paperSize="9" scale="96" fitToHeight="0" orientation="portrait" r:id="rId1"/>
  <headerFooter>
    <oddFooter>&amp;C&amp;"Arial,Negrito"Coordenadoria de Estatística e Gestão de Indicadores&amp;"Arial,Normal" (estatistica@trt2.jus.br)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763BCA09-2914-4CB4-8EF1-3AA650F101B7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P22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5"/>
  <sheetViews>
    <sheetView workbookViewId="0">
      <selection activeCell="B14" sqref="B14:C14"/>
    </sheetView>
  </sheetViews>
  <sheetFormatPr defaultColWidth="9.1796875" defaultRowHeight="14.5" x14ac:dyDescent="0.25"/>
  <cols>
    <col min="1" max="1" width="9.453125" style="94" customWidth="1"/>
    <col min="2" max="2" width="3" style="94" customWidth="1"/>
    <col min="3" max="3" width="7.1796875" style="94" customWidth="1"/>
    <col min="4" max="5" width="0.81640625" style="94" customWidth="1"/>
    <col min="6" max="6" width="9.26953125" style="94" customWidth="1"/>
    <col min="7" max="8" width="3.1796875" style="94" customWidth="1"/>
    <col min="9" max="9" width="12.453125" style="94" customWidth="1"/>
    <col min="10" max="10" width="2.26953125" style="94" customWidth="1"/>
    <col min="11" max="11" width="2" style="94" customWidth="1"/>
    <col min="12" max="12" width="16.81640625" style="94" customWidth="1"/>
    <col min="13" max="13" width="10" style="94" customWidth="1"/>
    <col min="14" max="14" width="2.54296875" style="94" customWidth="1"/>
    <col min="15" max="15" width="2.7265625" style="94" customWidth="1"/>
    <col min="16" max="16" width="3" style="94" customWidth="1"/>
    <col min="17" max="17" width="2.7265625" style="94" customWidth="1"/>
    <col min="18" max="18" width="9.7265625" style="94" customWidth="1"/>
    <col min="19" max="22" width="9.1796875" style="94"/>
    <col min="23" max="23" width="9.7265625" style="94" customWidth="1"/>
    <col min="24" max="16384" width="9.1796875" style="94"/>
  </cols>
  <sheetData>
    <row r="1" spans="1:20" ht="15" customHeight="1" x14ac:dyDescent="0.25"/>
    <row r="2" spans="1:20" ht="15.75" customHeight="1" x14ac:dyDescent="0.25">
      <c r="D2" s="198" t="s">
        <v>114</v>
      </c>
      <c r="E2" s="198"/>
      <c r="F2" s="198"/>
      <c r="G2" s="198"/>
      <c r="H2" s="198"/>
      <c r="I2" s="198"/>
      <c r="J2" s="198"/>
      <c r="K2" s="198"/>
      <c r="L2" s="198"/>
      <c r="M2" s="198"/>
      <c r="N2" s="95"/>
      <c r="O2" s="95"/>
      <c r="P2" s="95"/>
      <c r="Q2" s="95"/>
      <c r="R2" s="95"/>
    </row>
    <row r="3" spans="1:20" ht="15.75" customHeight="1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20" ht="22.15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20" ht="14.5" customHeight="1" x14ac:dyDescent="0.25"/>
    <row r="6" spans="1:20" ht="15.65" customHeight="1" x14ac:dyDescent="0.25">
      <c r="C6" s="42" t="s">
        <v>29</v>
      </c>
      <c r="D6" s="17"/>
      <c r="E6" s="17"/>
    </row>
    <row r="7" spans="1:20" ht="14.5" customHeight="1" x14ac:dyDescent="0.25">
      <c r="C7" s="112" t="s">
        <v>36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</row>
    <row r="8" spans="1:20" ht="14.5" customHeight="1" x14ac:dyDescent="0.25"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20" ht="12" customHeight="1" x14ac:dyDescent="0.25">
      <c r="C9" s="96"/>
      <c r="D9" s="96"/>
      <c r="E9" s="96"/>
    </row>
    <row r="10" spans="1:20" ht="14.5" customHeight="1" x14ac:dyDescent="0.25">
      <c r="B10" s="97" t="s">
        <v>16</v>
      </c>
      <c r="I10" s="178" t="s">
        <v>116</v>
      </c>
      <c r="J10" s="178"/>
      <c r="K10" s="178"/>
      <c r="L10" s="178"/>
      <c r="M10" s="178"/>
      <c r="N10" s="178"/>
      <c r="O10" s="178"/>
      <c r="P10" s="178"/>
      <c r="Q10" s="178"/>
    </row>
    <row r="11" spans="1:20" ht="27.65" customHeight="1" x14ac:dyDescent="0.15">
      <c r="B11" s="171" t="s">
        <v>14</v>
      </c>
      <c r="C11" s="171"/>
      <c r="D11" s="2"/>
      <c r="E11" s="2"/>
      <c r="F11" s="177" t="s">
        <v>17</v>
      </c>
      <c r="G11" s="177"/>
      <c r="H11" s="177"/>
      <c r="I11" s="177" t="s">
        <v>18</v>
      </c>
      <c r="J11" s="177"/>
      <c r="K11" s="177"/>
      <c r="L11" s="90" t="s">
        <v>71</v>
      </c>
      <c r="M11" s="177" t="s">
        <v>30</v>
      </c>
      <c r="N11" s="177"/>
      <c r="O11" s="177"/>
      <c r="P11" s="177"/>
      <c r="Q11" s="89">
        <v>3</v>
      </c>
    </row>
    <row r="12" spans="1:20" ht="13.15" customHeight="1" x14ac:dyDescent="0.25">
      <c r="B12" s="98" t="s">
        <v>13</v>
      </c>
      <c r="C12" s="98"/>
      <c r="D12" s="98"/>
      <c r="E12" s="98"/>
      <c r="F12" s="200">
        <f>'[3]Dados Meta 1'!B5</f>
        <v>18691</v>
      </c>
      <c r="G12" s="200"/>
      <c r="H12" s="200"/>
      <c r="I12" s="200">
        <f>'[3]Dados Meta 1'!D5</f>
        <v>14226</v>
      </c>
      <c r="J12" s="200"/>
      <c r="K12" s="200"/>
      <c r="L12" s="93">
        <f>'[3]Dados Meta 1'!L5</f>
        <v>0.72216863800192899</v>
      </c>
      <c r="M12" s="201">
        <f>'[3]Dados Meta 1'!M5</f>
        <v>0.72216863800192899</v>
      </c>
      <c r="N12" s="201"/>
      <c r="O12" s="201"/>
      <c r="P12" s="201"/>
      <c r="Q12" s="99">
        <f>'[3]Dados Meta 1'!M5</f>
        <v>0.72216863800192899</v>
      </c>
      <c r="R12" s="100"/>
      <c r="S12" s="100"/>
      <c r="T12" s="100"/>
    </row>
    <row r="13" spans="1:20" ht="13.15" customHeight="1" x14ac:dyDescent="0.25">
      <c r="B13" s="101" t="s">
        <v>12</v>
      </c>
      <c r="C13" s="101"/>
      <c r="D13" s="101"/>
      <c r="E13" s="101"/>
      <c r="F13" s="200">
        <f>'[3]Dados Meta 1'!B6</f>
        <v>26565</v>
      </c>
      <c r="G13" s="200"/>
      <c r="H13" s="200"/>
      <c r="I13" s="200">
        <f>'[3]Dados Meta 1'!D6</f>
        <v>27456</v>
      </c>
      <c r="J13" s="200"/>
      <c r="K13" s="200"/>
      <c r="L13" s="93">
        <f>'[3]Dados Meta 1'!L6</f>
        <v>1.0034720953181535</v>
      </c>
      <c r="M13" s="201">
        <f>'[3]Dados Meta 1'!M6</f>
        <v>0.8857391784780807</v>
      </c>
      <c r="N13" s="201"/>
      <c r="O13" s="201"/>
      <c r="P13" s="201"/>
      <c r="Q13" s="99">
        <f>'[3]Dados Meta 1'!M6</f>
        <v>0.8857391784780807</v>
      </c>
      <c r="R13" s="100"/>
      <c r="S13" s="100"/>
      <c r="T13" s="100"/>
    </row>
    <row r="14" spans="1:20" ht="13.15" customHeight="1" x14ac:dyDescent="0.25">
      <c r="B14" s="98" t="s">
        <v>11</v>
      </c>
      <c r="C14" s="98"/>
      <c r="D14" s="98"/>
      <c r="E14" s="98"/>
      <c r="F14" s="200">
        <f>'[3]Dados Meta 1'!B7</f>
        <v>32094</v>
      </c>
      <c r="G14" s="200"/>
      <c r="H14" s="200"/>
      <c r="I14" s="200">
        <f>'[3]Dados Meta 1'!D7</f>
        <v>32608</v>
      </c>
      <c r="J14" s="200"/>
      <c r="K14" s="200"/>
      <c r="L14" s="93">
        <f>'[3]Dados Meta 1'!L7</f>
        <v>1.0052717575608101</v>
      </c>
      <c r="M14" s="201">
        <f>'[3]Dados Meta 1'!M7</f>
        <v>0.93452418391093783</v>
      </c>
      <c r="N14" s="201"/>
      <c r="O14" s="201"/>
      <c r="P14" s="201"/>
      <c r="Q14" s="99">
        <f>'[3]Dados Meta 1'!M7</f>
        <v>0.93452418391093783</v>
      </c>
      <c r="R14" s="100"/>
      <c r="S14" s="100"/>
      <c r="T14" s="100"/>
    </row>
    <row r="15" spans="1:20" ht="13.15" customHeight="1" x14ac:dyDescent="0.25">
      <c r="A15" s="98"/>
      <c r="B15" s="101" t="s">
        <v>10</v>
      </c>
      <c r="C15" s="101"/>
      <c r="D15" s="101"/>
      <c r="E15" s="101"/>
      <c r="F15" s="200">
        <f>'[3]Dados Meta 1'!B8</f>
        <v>27035</v>
      </c>
      <c r="G15" s="200"/>
      <c r="H15" s="200"/>
      <c r="I15" s="200">
        <f>'[3]Dados Meta 1'!D8</f>
        <v>27284</v>
      </c>
      <c r="J15" s="200"/>
      <c r="K15" s="200"/>
      <c r="L15" s="93">
        <f>'[3]Dados Meta 1'!L8</f>
        <v>1.0030882352941177</v>
      </c>
      <c r="M15" s="201">
        <f>'[3]Dados Meta 1'!M8</f>
        <v>0.95201229684893252</v>
      </c>
      <c r="N15" s="201"/>
      <c r="O15" s="201"/>
      <c r="P15" s="201"/>
      <c r="Q15" s="99">
        <f>'[3]Dados Meta 1'!M8</f>
        <v>0.95201229684893252</v>
      </c>
      <c r="R15" s="100"/>
      <c r="S15" s="100"/>
      <c r="T15" s="100"/>
    </row>
    <row r="16" spans="1:20" ht="13.15" customHeight="1" x14ac:dyDescent="0.25">
      <c r="A16" s="98"/>
      <c r="B16" s="98" t="s">
        <v>9</v>
      </c>
      <c r="C16" s="98"/>
      <c r="D16" s="98"/>
      <c r="E16" s="98"/>
      <c r="F16" s="200">
        <f>'[3]Dados Meta 1'!B9</f>
        <v>30708</v>
      </c>
      <c r="G16" s="200"/>
      <c r="H16" s="200"/>
      <c r="I16" s="200">
        <f>'[3]Dados Meta 1'!D9</f>
        <v>34919</v>
      </c>
      <c r="J16" s="200"/>
      <c r="K16" s="200"/>
      <c r="L16" s="93">
        <f>'[3]Dados Meta 1'!L9</f>
        <v>1.1316761731915996</v>
      </c>
      <c r="M16" s="201">
        <f>'[3]Dados Meta 1'!M9</f>
        <v>0.99232273589775277</v>
      </c>
      <c r="N16" s="201"/>
      <c r="O16" s="201"/>
      <c r="P16" s="201"/>
      <c r="Q16" s="99">
        <f>'[3]Dados Meta 1'!M9</f>
        <v>0.99232273589775277</v>
      </c>
      <c r="R16" s="100"/>
      <c r="S16" s="100"/>
      <c r="T16" s="100"/>
    </row>
    <row r="17" spans="1:17" ht="13.15" customHeight="1" x14ac:dyDescent="0.25">
      <c r="A17" s="98"/>
      <c r="B17" s="101" t="s">
        <v>8</v>
      </c>
      <c r="C17" s="101"/>
      <c r="D17" s="166"/>
      <c r="E17" s="101"/>
      <c r="F17" s="200">
        <f>'[3]Dados Meta 1'!B10</f>
        <v>28343</v>
      </c>
      <c r="G17" s="200"/>
      <c r="H17" s="200"/>
      <c r="I17" s="200">
        <f>'[3]Dados Meta 1'!D10</f>
        <v>33221</v>
      </c>
      <c r="J17" s="200"/>
      <c r="K17" s="200"/>
      <c r="L17" s="93">
        <f>'[3]Dados Meta 1'!L10</f>
        <v>1.1323153481713759</v>
      </c>
      <c r="M17" s="201">
        <f>'[3]Dados Meta 1'!M10</f>
        <v>1.016939605841078</v>
      </c>
      <c r="N17" s="201"/>
      <c r="O17" s="201"/>
      <c r="P17" s="201"/>
      <c r="Q17" s="99">
        <f>'[3]Dados Meta 1'!M10</f>
        <v>1.016939605841078</v>
      </c>
    </row>
    <row r="18" spans="1:17" ht="13.15" customHeight="1" x14ac:dyDescent="0.25">
      <c r="A18" s="98"/>
      <c r="B18" s="98" t="s">
        <v>7</v>
      </c>
      <c r="C18" s="98"/>
      <c r="D18" s="98"/>
      <c r="E18" s="98"/>
      <c r="F18" s="200">
        <f>'[3]Dados Meta 1'!B11</f>
        <v>29753</v>
      </c>
      <c r="G18" s="200"/>
      <c r="H18" s="200"/>
      <c r="I18" s="200">
        <f>'[3]Dados Meta 1'!D11</f>
        <v>31888</v>
      </c>
      <c r="J18" s="200"/>
      <c r="K18" s="200"/>
      <c r="L18" s="93">
        <f>'[3]Dados Meta 1'!L11</f>
        <v>1.0551254053338628</v>
      </c>
      <c r="M18" s="201">
        <f>'[3]Dados Meta 1'!M11</f>
        <v>1.0227996834222863</v>
      </c>
      <c r="N18" s="201"/>
      <c r="O18" s="201"/>
      <c r="P18" s="201"/>
      <c r="Q18" s="99">
        <f>'[3]Dados Meta 1'!M11</f>
        <v>1.0227996834222863</v>
      </c>
    </row>
    <row r="19" spans="1:17" ht="13.15" customHeight="1" x14ac:dyDescent="0.25">
      <c r="B19" s="101" t="s">
        <v>6</v>
      </c>
      <c r="C19" s="101"/>
      <c r="D19" s="101"/>
      <c r="E19" s="101"/>
      <c r="F19" s="200">
        <f>'[3]Dados Meta 1'!B12</f>
        <v>31990</v>
      </c>
      <c r="G19" s="200"/>
      <c r="H19" s="200"/>
      <c r="I19" s="200">
        <f>'[3]Dados Meta 1'!D12</f>
        <v>36490</v>
      </c>
      <c r="J19" s="200"/>
      <c r="K19" s="200"/>
      <c r="L19" s="93">
        <f>'[3]Dados Meta 1'!L12</f>
        <v>1.1335466434717778</v>
      </c>
      <c r="M19" s="201">
        <f>'[3]Dados Meta 1'!M12</f>
        <v>1.0383518390914879</v>
      </c>
      <c r="N19" s="201"/>
      <c r="O19" s="201"/>
      <c r="P19" s="201"/>
      <c r="Q19" s="99">
        <f>'[3]Dados Meta 1'!M12</f>
        <v>1.0383518390914879</v>
      </c>
    </row>
    <row r="20" spans="1:17" ht="13.15" customHeight="1" x14ac:dyDescent="0.25">
      <c r="B20" s="98" t="s">
        <v>5</v>
      </c>
      <c r="C20" s="98"/>
      <c r="D20" s="98"/>
      <c r="E20" s="98"/>
      <c r="F20" s="200">
        <f>'[3]Dados Meta 1'!B13</f>
        <v>28818</v>
      </c>
      <c r="G20" s="200"/>
      <c r="H20" s="200"/>
      <c r="I20" s="200">
        <f>'[3]Dados Meta 1'!D13</f>
        <v>34780</v>
      </c>
      <c r="J20" s="200"/>
      <c r="K20" s="200"/>
      <c r="L20" s="93">
        <f>'[3]Dados Meta 1'!L13</f>
        <v>1.2044187415590262</v>
      </c>
      <c r="M20" s="201">
        <f>'[3]Dados Meta 1'!M13</f>
        <v>1.0569305971941403</v>
      </c>
      <c r="N20" s="201"/>
      <c r="O20" s="201"/>
      <c r="P20" s="201"/>
      <c r="Q20" s="99">
        <f>'[3]Dados Meta 1'!M13</f>
        <v>1.0569305971941403</v>
      </c>
    </row>
    <row r="21" spans="1:17" ht="13.15" customHeight="1" x14ac:dyDescent="0.25">
      <c r="B21" s="101" t="s">
        <v>4</v>
      </c>
      <c r="C21" s="101"/>
      <c r="D21" s="101"/>
      <c r="E21" s="101"/>
      <c r="F21" s="200">
        <f>'[3]Dados Meta 1'!B14</f>
        <v>27556</v>
      </c>
      <c r="G21" s="200"/>
      <c r="H21" s="200"/>
      <c r="I21" s="200">
        <f>'[3]Dados Meta 1'!D14</f>
        <v>31114</v>
      </c>
      <c r="J21" s="200"/>
      <c r="K21" s="200"/>
      <c r="L21" s="93">
        <f>'[3]Dados Meta 1'!L14</f>
        <v>1.1254838126243443</v>
      </c>
      <c r="M21" s="201">
        <f>'[3]Dados Meta 1'!M14</f>
        <v>1.0635649259318867</v>
      </c>
      <c r="N21" s="201"/>
      <c r="O21" s="201"/>
      <c r="P21" s="201"/>
      <c r="Q21" s="99">
        <f>'[3]Dados Meta 1'!M14</f>
        <v>1.0635649259318867</v>
      </c>
    </row>
    <row r="22" spans="1:17" ht="13.15" customHeight="1" x14ac:dyDescent="0.25">
      <c r="B22" s="98" t="s">
        <v>3</v>
      </c>
      <c r="C22" s="98"/>
      <c r="D22" s="98"/>
      <c r="E22" s="98"/>
      <c r="F22" s="200">
        <f>'[3]Dados Meta 1'!B15</f>
        <v>26420</v>
      </c>
      <c r="G22" s="200"/>
      <c r="H22" s="200"/>
      <c r="I22" s="200">
        <f>'[3]Dados Meta 1'!D15</f>
        <v>29185</v>
      </c>
      <c r="J22" s="200"/>
      <c r="K22" s="200"/>
      <c r="L22" s="93">
        <f>'[3]Dados Meta 1'!L15</f>
        <v>1.1020277158932146</v>
      </c>
      <c r="M22" s="201">
        <f>'[3]Dados Meta 1'!M15</f>
        <v>1.0668299711815561</v>
      </c>
      <c r="N22" s="201"/>
      <c r="O22" s="201"/>
      <c r="P22" s="201"/>
      <c r="Q22" s="99">
        <f>'[3]Dados Meta 1'!M15</f>
        <v>1.0668299711815561</v>
      </c>
    </row>
    <row r="23" spans="1:17" ht="13.15" customHeight="1" x14ac:dyDescent="0.25">
      <c r="B23" s="101" t="s">
        <v>2</v>
      </c>
      <c r="C23" s="101"/>
      <c r="D23" s="101"/>
      <c r="E23" s="101"/>
      <c r="F23" s="200">
        <f>'[3]Dados Meta 1'!B16</f>
        <v>23481</v>
      </c>
      <c r="G23" s="200"/>
      <c r="H23" s="200"/>
      <c r="I23" s="200">
        <f>'[3]Dados Meta 1'!D16</f>
        <v>19308</v>
      </c>
      <c r="J23" s="200"/>
      <c r="K23" s="200"/>
      <c r="L23" s="93">
        <f>'[3]Dados Meta 1'!L16</f>
        <v>0.82256209261704938</v>
      </c>
      <c r="M23" s="201">
        <f>'[3]Dados Meta 1'!M16</f>
        <v>1.0497569779493228</v>
      </c>
      <c r="N23" s="201"/>
      <c r="O23" s="201"/>
      <c r="P23" s="201"/>
      <c r="Q23" s="99">
        <f>'[3]Dados Meta 1'!M16</f>
        <v>1.0497569779493228</v>
      </c>
    </row>
    <row r="24" spans="1:17" ht="14.5" customHeight="1" x14ac:dyDescent="0.25">
      <c r="B24" s="171" t="s">
        <v>1</v>
      </c>
      <c r="C24" s="171"/>
      <c r="D24" s="2"/>
      <c r="E24" s="2"/>
      <c r="F24" s="172">
        <f>SUM(F12:F23)</f>
        <v>331454</v>
      </c>
      <c r="G24" s="172"/>
      <c r="H24" s="172"/>
      <c r="I24" s="172">
        <f>SUM(I12:I23)</f>
        <v>352479</v>
      </c>
      <c r="J24" s="172"/>
      <c r="K24" s="172"/>
      <c r="L24" s="92" t="s">
        <v>49</v>
      </c>
      <c r="M24" s="174">
        <f>'[3]Dados Meta 1'!M16</f>
        <v>1.0497569779493228</v>
      </c>
      <c r="N24" s="174"/>
      <c r="O24" s="174"/>
      <c r="P24" s="174"/>
      <c r="Q24" s="102">
        <f>M24</f>
        <v>1.0497569779493228</v>
      </c>
    </row>
    <row r="25" spans="1:17" ht="13.15" customHeight="1" x14ac:dyDescent="0.25">
      <c r="B25" s="103" t="s">
        <v>57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17" ht="13.15" customHeight="1" x14ac:dyDescent="0.25">
      <c r="B26" s="103" t="s">
        <v>58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17" ht="13.15" customHeight="1" x14ac:dyDescent="0.25">
      <c r="B27" s="103" t="s">
        <v>53</v>
      </c>
      <c r="C27" s="103"/>
      <c r="D27" s="103"/>
      <c r="E27" s="103"/>
      <c r="F27" s="103"/>
      <c r="H27" s="104" t="s">
        <v>0</v>
      </c>
      <c r="I27" s="103"/>
      <c r="J27" s="103"/>
      <c r="L27" s="121" t="s">
        <v>51</v>
      </c>
      <c r="M27" s="104" t="s">
        <v>52</v>
      </c>
      <c r="N27" s="103"/>
    </row>
    <row r="28" spans="1:17" ht="13.15" customHeight="1" x14ac:dyDescent="0.25">
      <c r="B28" s="103"/>
      <c r="D28" s="103"/>
      <c r="E28" s="103"/>
      <c r="G28" s="103"/>
      <c r="K28" s="103"/>
      <c r="L28" s="103"/>
      <c r="M28" s="103"/>
    </row>
    <row r="29" spans="1:17" ht="13.15" customHeight="1" x14ac:dyDescent="0.25">
      <c r="B29" s="103"/>
      <c r="C29" s="103"/>
      <c r="D29" s="103"/>
      <c r="E29" s="103"/>
      <c r="G29" s="103"/>
      <c r="I29" s="103"/>
      <c r="J29" s="103"/>
      <c r="K29" s="103"/>
      <c r="L29" s="103"/>
      <c r="M29" s="103"/>
      <c r="N29" s="103"/>
      <c r="P29" s="105"/>
    </row>
    <row r="30" spans="1:17" ht="13.15" customHeight="1" x14ac:dyDescent="0.25">
      <c r="B30" s="103"/>
      <c r="C30" s="103"/>
      <c r="D30" s="103"/>
      <c r="E30" s="103"/>
      <c r="G30" s="103"/>
      <c r="H30" s="103"/>
      <c r="I30" s="103"/>
      <c r="J30" s="103"/>
      <c r="K30" s="103"/>
      <c r="L30" s="103"/>
      <c r="M30" s="103"/>
      <c r="N30" s="103"/>
      <c r="P30" s="105"/>
    </row>
    <row r="31" spans="1:17" ht="14.5" customHeight="1" x14ac:dyDescent="0.25">
      <c r="P31" s="105"/>
    </row>
    <row r="32" spans="1:17" ht="14.5" customHeight="1" x14ac:dyDescent="0.25"/>
    <row r="33" spans="3:16" ht="14.5" customHeight="1" x14ac:dyDescent="0.25"/>
    <row r="34" spans="3:16" ht="14.5" customHeight="1" x14ac:dyDescent="0.25"/>
    <row r="35" spans="3:16" ht="14.5" customHeight="1" x14ac:dyDescent="0.25"/>
    <row r="36" spans="3:16" ht="14.5" customHeight="1" x14ac:dyDescent="0.25"/>
    <row r="37" spans="3:16" ht="14.5" customHeight="1" x14ac:dyDescent="0.25"/>
    <row r="38" spans="3:16" ht="14.5" customHeight="1" x14ac:dyDescent="0.25"/>
    <row r="39" spans="3:16" ht="14.5" customHeight="1" x14ac:dyDescent="0.25"/>
    <row r="40" spans="3:16" ht="14.5" customHeight="1" x14ac:dyDescent="0.25"/>
    <row r="47" spans="3:16" ht="15" customHeight="1" x14ac:dyDescent="0.25">
      <c r="D47" s="197" t="s">
        <v>130</v>
      </c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08"/>
    </row>
    <row r="48" spans="3:16" ht="14.5" customHeight="1" x14ac:dyDescent="0.25">
      <c r="C48" s="109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08"/>
    </row>
    <row r="49" spans="1:16" ht="14.5" customHeight="1" x14ac:dyDescent="0.25">
      <c r="B49" s="98"/>
      <c r="C49" s="109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08"/>
    </row>
    <row r="50" spans="1:16" x14ac:dyDescent="0.25">
      <c r="B50" s="98"/>
      <c r="C50" s="109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08"/>
    </row>
    <row r="51" spans="1:16" x14ac:dyDescent="0.25">
      <c r="B51" s="98"/>
      <c r="C51" s="106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06"/>
    </row>
    <row r="52" spans="1:16" x14ac:dyDescent="0.25">
      <c r="B52" s="98"/>
      <c r="C52" s="106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06"/>
    </row>
    <row r="53" spans="1:16" x14ac:dyDescent="0.25">
      <c r="B53" s="98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5" spans="1:16" x14ac:dyDescent="0.25">
      <c r="A55" s="107"/>
    </row>
  </sheetData>
  <mergeCells count="48">
    <mergeCell ref="F23:H23"/>
    <mergeCell ref="I23:K23"/>
    <mergeCell ref="M23:P23"/>
    <mergeCell ref="B24:C24"/>
    <mergeCell ref="F24:H24"/>
    <mergeCell ref="I24:K24"/>
    <mergeCell ref="M24:P24"/>
    <mergeCell ref="F21:H21"/>
    <mergeCell ref="I21:K21"/>
    <mergeCell ref="M21:P21"/>
    <mergeCell ref="F22:H22"/>
    <mergeCell ref="I22:K22"/>
    <mergeCell ref="M22:P22"/>
    <mergeCell ref="F19:H19"/>
    <mergeCell ref="I19:K19"/>
    <mergeCell ref="M19:P19"/>
    <mergeCell ref="F20:H20"/>
    <mergeCell ref="I20:K20"/>
    <mergeCell ref="M20:P20"/>
    <mergeCell ref="F17:H17"/>
    <mergeCell ref="I17:K17"/>
    <mergeCell ref="M17:P17"/>
    <mergeCell ref="F18:H18"/>
    <mergeCell ref="I18:K18"/>
    <mergeCell ref="M18:P18"/>
    <mergeCell ref="M14:P14"/>
    <mergeCell ref="F15:H15"/>
    <mergeCell ref="I15:K15"/>
    <mergeCell ref="M15:P15"/>
    <mergeCell ref="F16:H16"/>
    <mergeCell ref="I16:K16"/>
    <mergeCell ref="M16:P16"/>
    <mergeCell ref="D47:O50"/>
    <mergeCell ref="D2:M2"/>
    <mergeCell ref="A4:O4"/>
    <mergeCell ref="I10:Q10"/>
    <mergeCell ref="B11:C11"/>
    <mergeCell ref="F11:H11"/>
    <mergeCell ref="I11:K11"/>
    <mergeCell ref="M11:P11"/>
    <mergeCell ref="F12:H12"/>
    <mergeCell ref="I12:K12"/>
    <mergeCell ref="M12:P12"/>
    <mergeCell ref="F13:H13"/>
    <mergeCell ref="I13:K13"/>
    <mergeCell ref="M13:P13"/>
    <mergeCell ref="F14:H14"/>
    <mergeCell ref="I14:K14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workbookViewId="0">
      <selection activeCell="B14" sqref="B14:C14"/>
    </sheetView>
  </sheetViews>
  <sheetFormatPr defaultColWidth="8.81640625" defaultRowHeight="14.5" x14ac:dyDescent="0.25"/>
  <cols>
    <col min="1" max="1" width="9.453125" style="94" customWidth="1"/>
    <col min="2" max="2" width="3" style="94" customWidth="1"/>
    <col min="3" max="3" width="7.1796875" style="94" customWidth="1"/>
    <col min="4" max="5" width="0.81640625" style="94" customWidth="1"/>
    <col min="6" max="6" width="10.1796875" style="94" customWidth="1"/>
    <col min="7" max="8" width="3.1796875" style="94" customWidth="1"/>
    <col min="9" max="9" width="13.453125" style="94" customWidth="1"/>
    <col min="10" max="10" width="2.26953125" style="94" customWidth="1"/>
    <col min="11" max="11" width="2" style="94" customWidth="1"/>
    <col min="12" max="12" width="17" style="94" customWidth="1"/>
    <col min="13" max="13" width="8.26953125" style="94" customWidth="1"/>
    <col min="14" max="14" width="2.54296875" style="94" customWidth="1"/>
    <col min="15" max="15" width="2.7265625" style="94" customWidth="1"/>
    <col min="16" max="16" width="3" style="94" customWidth="1"/>
    <col min="17" max="17" width="2.7265625" style="94" customWidth="1"/>
    <col min="18" max="18" width="9.7265625" style="94" customWidth="1"/>
    <col min="19" max="22" width="8.81640625" style="94"/>
    <col min="23" max="23" width="9.7265625" style="94" customWidth="1"/>
    <col min="24" max="16384" width="8.81640625" style="94"/>
  </cols>
  <sheetData>
    <row r="1" spans="1:20" ht="15" customHeight="1" x14ac:dyDescent="0.25"/>
    <row r="2" spans="1:20" ht="15.75" customHeight="1" x14ac:dyDescent="0.25">
      <c r="C2" s="198" t="s">
        <v>15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</row>
    <row r="3" spans="1:20" ht="15.75" customHeight="1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20" ht="22.15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20" ht="14.5" customHeight="1" x14ac:dyDescent="0.25"/>
    <row r="6" spans="1:20" ht="15.65" customHeight="1" x14ac:dyDescent="0.25">
      <c r="C6" s="42" t="s">
        <v>29</v>
      </c>
      <c r="D6" s="17"/>
      <c r="E6" s="17"/>
    </row>
    <row r="7" spans="1:20" ht="14.5" customHeight="1" x14ac:dyDescent="0.25">
      <c r="C7" s="179" t="s">
        <v>36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</row>
    <row r="8" spans="1:20" ht="14.5" customHeight="1" x14ac:dyDescent="0.25"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</row>
    <row r="9" spans="1:20" ht="12" customHeight="1" x14ac:dyDescent="0.25">
      <c r="C9" s="96"/>
      <c r="D9" s="96"/>
      <c r="E9" s="96"/>
    </row>
    <row r="10" spans="1:20" ht="14.5" customHeight="1" x14ac:dyDescent="0.25">
      <c r="B10" s="97" t="s">
        <v>19</v>
      </c>
      <c r="I10" s="178" t="s">
        <v>116</v>
      </c>
      <c r="J10" s="178"/>
      <c r="K10" s="178"/>
      <c r="L10" s="178"/>
      <c r="M10" s="178"/>
      <c r="N10" s="178"/>
      <c r="O10" s="178"/>
      <c r="P10" s="178"/>
      <c r="Q10" s="178"/>
    </row>
    <row r="11" spans="1:20" ht="27.65" customHeight="1" x14ac:dyDescent="0.15">
      <c r="B11" s="171" t="s">
        <v>14</v>
      </c>
      <c r="C11" s="171"/>
      <c r="D11" s="2"/>
      <c r="E11" s="2"/>
      <c r="F11" s="177" t="s">
        <v>17</v>
      </c>
      <c r="G11" s="177"/>
      <c r="H11" s="177"/>
      <c r="I11" s="177" t="s">
        <v>18</v>
      </c>
      <c r="J11" s="177"/>
      <c r="K11" s="177"/>
      <c r="L11" s="90" t="s">
        <v>71</v>
      </c>
      <c r="M11" s="177" t="s">
        <v>30</v>
      </c>
      <c r="N11" s="177"/>
      <c r="O11" s="177"/>
      <c r="P11" s="177"/>
      <c r="Q11" s="89">
        <v>3</v>
      </c>
    </row>
    <row r="12" spans="1:20" ht="13.15" customHeight="1" x14ac:dyDescent="0.25">
      <c r="B12" s="98" t="s">
        <v>13</v>
      </c>
      <c r="C12" s="98"/>
      <c r="D12" s="98"/>
      <c r="E12" s="98"/>
      <c r="F12" s="203">
        <f>'[3]Dados Meta 1'!B21</f>
        <v>6520</v>
      </c>
      <c r="G12" s="203"/>
      <c r="H12" s="203"/>
      <c r="I12" s="203">
        <f>'[3]Dados Meta 1'!D21</f>
        <v>1067</v>
      </c>
      <c r="J12" s="203"/>
      <c r="K12" s="203"/>
      <c r="L12" s="158">
        <f>'[3]Dados Meta 1'!L21</f>
        <v>0.16006600660066006</v>
      </c>
      <c r="M12" s="204">
        <f>'[3]Dados Meta 1'!M21</f>
        <v>0.16006600660066006</v>
      </c>
      <c r="N12" s="204"/>
      <c r="O12" s="204"/>
      <c r="P12" s="204"/>
      <c r="Q12" s="99">
        <f>'[3]Dados Meta 1'!M21</f>
        <v>0.16006600660066006</v>
      </c>
      <c r="R12" s="100"/>
      <c r="S12" s="100"/>
      <c r="T12" s="100"/>
    </row>
    <row r="13" spans="1:20" ht="13.15" customHeight="1" x14ac:dyDescent="0.25">
      <c r="B13" s="101" t="s">
        <v>12</v>
      </c>
      <c r="C13" s="101"/>
      <c r="D13" s="101"/>
      <c r="E13" s="101"/>
      <c r="F13" s="203">
        <f>'[3]Dados Meta 1'!B22</f>
        <v>16128</v>
      </c>
      <c r="G13" s="203"/>
      <c r="H13" s="203"/>
      <c r="I13" s="203">
        <f>'[3]Dados Meta 1'!D22</f>
        <v>11893</v>
      </c>
      <c r="J13" s="203"/>
      <c r="K13" s="203"/>
      <c r="L13" s="158">
        <f>'[3]Dados Meta 1'!L22</f>
        <v>0.73219232900326292</v>
      </c>
      <c r="M13" s="204">
        <f>'[3]Dados Meta 1'!M22</f>
        <v>0.56574122577265584</v>
      </c>
      <c r="N13" s="204"/>
      <c r="O13" s="204"/>
      <c r="P13" s="204"/>
      <c r="Q13" s="99">
        <f>'[3]Dados Meta 1'!M22</f>
        <v>0.56574122577265584</v>
      </c>
      <c r="R13" s="100"/>
      <c r="S13" s="100"/>
      <c r="T13" s="100"/>
    </row>
    <row r="14" spans="1:20" ht="13.15" customHeight="1" x14ac:dyDescent="0.25">
      <c r="B14" s="98" t="s">
        <v>11</v>
      </c>
      <c r="C14" s="98"/>
      <c r="D14" s="98"/>
      <c r="E14" s="98"/>
      <c r="F14" s="203">
        <f>'[3]Dados Meta 1'!B23</f>
        <v>15815</v>
      </c>
      <c r="G14" s="203"/>
      <c r="H14" s="203"/>
      <c r="I14" s="203">
        <f>'[3]Dados Meta 1'!D23</f>
        <v>15315</v>
      </c>
      <c r="J14" s="203"/>
      <c r="K14" s="203"/>
      <c r="L14" s="158">
        <f>'[3]Dados Meta 1'!L23</f>
        <v>0.97083993660855783</v>
      </c>
      <c r="M14" s="204">
        <f>'[3]Dados Meta 1'!M23</f>
        <v>0.73096013649759584</v>
      </c>
      <c r="N14" s="204"/>
      <c r="O14" s="204"/>
      <c r="P14" s="204"/>
      <c r="Q14" s="99">
        <f>'[3]Dados Meta 1'!M23</f>
        <v>0.73096013649759584</v>
      </c>
      <c r="R14" s="100"/>
      <c r="S14" s="100"/>
      <c r="T14" s="100"/>
    </row>
    <row r="15" spans="1:20" ht="13.15" customHeight="1" x14ac:dyDescent="0.25">
      <c r="A15" s="98"/>
      <c r="B15" s="101" t="s">
        <v>10</v>
      </c>
      <c r="C15" s="101"/>
      <c r="D15" s="101"/>
      <c r="E15" s="101"/>
      <c r="F15" s="203">
        <f>'[3]Dados Meta 1'!B24</f>
        <v>11520</v>
      </c>
      <c r="G15" s="203"/>
      <c r="H15" s="203"/>
      <c r="I15" s="203">
        <f>'[3]Dados Meta 1'!D24</f>
        <v>13236</v>
      </c>
      <c r="J15" s="203"/>
      <c r="K15" s="203"/>
      <c r="L15" s="158">
        <f>'[3]Dados Meta 1'!L24</f>
        <v>1.1493574157693645</v>
      </c>
      <c r="M15" s="204">
        <f>'[3]Dados Meta 1'!M24</f>
        <v>0.82696177062374243</v>
      </c>
      <c r="N15" s="204"/>
      <c r="O15" s="204"/>
      <c r="P15" s="204"/>
      <c r="Q15" s="99">
        <f>'[3]Dados Meta 1'!M24</f>
        <v>0.82696177062374243</v>
      </c>
      <c r="R15" s="100"/>
      <c r="S15" s="100"/>
      <c r="T15" s="100"/>
    </row>
    <row r="16" spans="1:20" ht="13.15" customHeight="1" x14ac:dyDescent="0.25">
      <c r="A16" s="98"/>
      <c r="B16" s="98" t="s">
        <v>9</v>
      </c>
      <c r="C16" s="98"/>
      <c r="D16" s="98"/>
      <c r="E16" s="98"/>
      <c r="F16" s="203">
        <f>'[3]Dados Meta 1'!B25</f>
        <v>17005</v>
      </c>
      <c r="G16" s="203"/>
      <c r="H16" s="203"/>
      <c r="I16" s="203">
        <f>'[3]Dados Meta 1'!D25</f>
        <v>16845</v>
      </c>
      <c r="J16" s="203"/>
      <c r="K16" s="203"/>
      <c r="L16" s="158">
        <f>'[3]Dados Meta 1'!L25</f>
        <v>0.99869567795102865</v>
      </c>
      <c r="M16" s="204">
        <f>'[3]Dados Meta 1'!M25</f>
        <v>0.8701668580290175</v>
      </c>
      <c r="N16" s="204"/>
      <c r="O16" s="204"/>
      <c r="P16" s="204"/>
      <c r="Q16" s="99">
        <f>'[3]Dados Meta 1'!M25</f>
        <v>0.8701668580290175</v>
      </c>
      <c r="R16" s="100"/>
      <c r="S16" s="100"/>
      <c r="T16" s="100"/>
    </row>
    <row r="17" spans="1:17" ht="13.15" customHeight="1" x14ac:dyDescent="0.25">
      <c r="A17" s="98"/>
      <c r="B17" s="101" t="s">
        <v>8</v>
      </c>
      <c r="C17" s="101"/>
      <c r="D17" s="166"/>
      <c r="E17" s="101"/>
      <c r="F17" s="203">
        <f>'[3]Dados Meta 1'!B26</f>
        <v>14856</v>
      </c>
      <c r="G17" s="203"/>
      <c r="H17" s="203"/>
      <c r="I17" s="203">
        <f>'[3]Dados Meta 1'!D26</f>
        <v>14277</v>
      </c>
      <c r="J17" s="203"/>
      <c r="K17" s="203"/>
      <c r="L17" s="158">
        <f>'[3]Dados Meta 1'!L26</f>
        <v>0.9600564857776881</v>
      </c>
      <c r="M17" s="204">
        <f>'[3]Dados Meta 1'!M26</f>
        <v>0.88649262202043133</v>
      </c>
      <c r="N17" s="204"/>
      <c r="O17" s="204"/>
      <c r="P17" s="204"/>
      <c r="Q17" s="99">
        <f>'[3]Dados Meta 1'!M26</f>
        <v>0.88649262202043133</v>
      </c>
    </row>
    <row r="18" spans="1:17" ht="13.15" customHeight="1" x14ac:dyDescent="0.25">
      <c r="A18" s="98"/>
      <c r="B18" s="98" t="s">
        <v>7</v>
      </c>
      <c r="C18" s="98"/>
      <c r="D18" s="98"/>
      <c r="E18" s="98"/>
      <c r="F18" s="203">
        <f>'[3]Dados Meta 1'!B27</f>
        <v>16713</v>
      </c>
      <c r="G18" s="203"/>
      <c r="H18" s="203"/>
      <c r="I18" s="203">
        <f>'[3]Dados Meta 1'!D27</f>
        <v>13734</v>
      </c>
      <c r="J18" s="203"/>
      <c r="K18" s="203"/>
      <c r="L18" s="158">
        <f>'[3]Dados Meta 1'!L27</f>
        <v>0.82057716436637396</v>
      </c>
      <c r="M18" s="204">
        <f>'[3]Dados Meta 1'!M27</f>
        <v>0.87532051606887673</v>
      </c>
      <c r="N18" s="204"/>
      <c r="O18" s="204"/>
      <c r="P18" s="204"/>
      <c r="Q18" s="99">
        <f>'[3]Dados Meta 1'!M27</f>
        <v>0.87532051606887673</v>
      </c>
    </row>
    <row r="19" spans="1:17" ht="13.15" customHeight="1" x14ac:dyDescent="0.25">
      <c r="B19" s="101" t="s">
        <v>6</v>
      </c>
      <c r="C19" s="101"/>
      <c r="D19" s="101"/>
      <c r="E19" s="101"/>
      <c r="F19" s="203">
        <f>'[3]Dados Meta 1'!B28</f>
        <v>17707</v>
      </c>
      <c r="G19" s="203"/>
      <c r="H19" s="203"/>
      <c r="I19" s="203">
        <f>'[3]Dados Meta 1'!D28</f>
        <v>15312</v>
      </c>
      <c r="J19" s="203"/>
      <c r="K19" s="203"/>
      <c r="L19" s="158">
        <f>'[3]Dados Meta 1'!L28</f>
        <v>0.86488929055580654</v>
      </c>
      <c r="M19" s="204">
        <f>'[3]Dados Meta 1'!M28</f>
        <v>0.87374110610799849</v>
      </c>
      <c r="N19" s="204"/>
      <c r="O19" s="204"/>
      <c r="P19" s="204"/>
      <c r="Q19" s="99">
        <f>'[3]Dados Meta 1'!M28</f>
        <v>0.87374110610799849</v>
      </c>
    </row>
    <row r="20" spans="1:17" ht="13.15" customHeight="1" x14ac:dyDescent="0.25">
      <c r="B20" s="98" t="s">
        <v>5</v>
      </c>
      <c r="C20" s="98"/>
      <c r="D20" s="98"/>
      <c r="E20" s="98"/>
      <c r="F20" s="203">
        <f>'[3]Dados Meta 1'!B29</f>
        <v>18558</v>
      </c>
      <c r="G20" s="203"/>
      <c r="H20" s="203"/>
      <c r="I20" s="203">
        <f>'[3]Dados Meta 1'!D29</f>
        <v>17328</v>
      </c>
      <c r="J20" s="203"/>
      <c r="K20" s="203"/>
      <c r="L20" s="158">
        <f>'[3]Dados Meta 1'!L29</f>
        <v>0.93735800064913988</v>
      </c>
      <c r="M20" s="204">
        <f>'[3]Dados Meta 1'!M29</f>
        <v>0.88246809583484731</v>
      </c>
      <c r="N20" s="204"/>
      <c r="O20" s="204"/>
      <c r="P20" s="204"/>
      <c r="Q20" s="99">
        <f>'[3]Dados Meta 1'!M29</f>
        <v>0.88246809583484731</v>
      </c>
    </row>
    <row r="21" spans="1:17" ht="13.15" customHeight="1" x14ac:dyDescent="0.25">
      <c r="B21" s="101" t="s">
        <v>4</v>
      </c>
      <c r="C21" s="101"/>
      <c r="D21" s="101"/>
      <c r="E21" s="101"/>
      <c r="F21" s="203">
        <f>'[3]Dados Meta 1'!B30</f>
        <v>14728</v>
      </c>
      <c r="G21" s="203"/>
      <c r="H21" s="203"/>
      <c r="I21" s="203">
        <f>'[3]Dados Meta 1'!D30</f>
        <v>13894</v>
      </c>
      <c r="J21" s="203"/>
      <c r="K21" s="203"/>
      <c r="L21" s="158">
        <f>'[3]Dados Meta 1'!L30</f>
        <v>0.94574909808726426</v>
      </c>
      <c r="M21" s="204">
        <f>'[3]Dados Meta 1'!M30</f>
        <v>0.8886905120129458</v>
      </c>
      <c r="N21" s="204"/>
      <c r="O21" s="204"/>
      <c r="P21" s="204"/>
      <c r="Q21" s="99">
        <f>'[3]Dados Meta 1'!M30</f>
        <v>0.8886905120129458</v>
      </c>
    </row>
    <row r="22" spans="1:17" ht="13.15" customHeight="1" x14ac:dyDescent="0.25">
      <c r="B22" s="98" t="s">
        <v>3</v>
      </c>
      <c r="C22" s="98"/>
      <c r="D22" s="98"/>
      <c r="E22" s="98"/>
      <c r="F22" s="203">
        <f>'[3]Dados Meta 1'!B31</f>
        <v>15589</v>
      </c>
      <c r="G22" s="203"/>
      <c r="H22" s="203"/>
      <c r="I22" s="203">
        <f>'[3]Dados Meta 1'!D31</f>
        <v>13641</v>
      </c>
      <c r="J22" s="203"/>
      <c r="K22" s="203"/>
      <c r="L22" s="158">
        <f>'[3]Dados Meta 1'!L31</f>
        <v>0.88491728835549788</v>
      </c>
      <c r="M22" s="204">
        <f>'[3]Dados Meta 1'!M31</f>
        <v>0.88834330538733397</v>
      </c>
      <c r="N22" s="204"/>
      <c r="O22" s="204"/>
      <c r="P22" s="204"/>
      <c r="Q22" s="99">
        <f>'[3]Dados Meta 1'!M31</f>
        <v>0.88834330538733397</v>
      </c>
    </row>
    <row r="23" spans="1:17" ht="13.15" customHeight="1" x14ac:dyDescent="0.25">
      <c r="B23" s="101" t="s">
        <v>2</v>
      </c>
      <c r="C23" s="101"/>
      <c r="D23" s="101"/>
      <c r="E23" s="101"/>
      <c r="F23" s="203">
        <f>'[3]Dados Meta 1'!B32</f>
        <v>11052</v>
      </c>
      <c r="G23" s="203"/>
      <c r="H23" s="203"/>
      <c r="I23" s="203">
        <f>'[3]Dados Meta 1'!D32</f>
        <v>8507</v>
      </c>
      <c r="J23" s="203"/>
      <c r="K23" s="203"/>
      <c r="L23" s="158">
        <f>'[3]Dados Meta 1'!L32</f>
        <v>0.7950467289719626</v>
      </c>
      <c r="M23" s="204">
        <f>'[3]Dados Meta 1'!M32</f>
        <v>0.88266537629511554</v>
      </c>
      <c r="N23" s="204"/>
      <c r="O23" s="204"/>
      <c r="P23" s="204"/>
      <c r="Q23" s="99">
        <f>'[3]Dados Meta 1'!M32</f>
        <v>0.88266537629511554</v>
      </c>
    </row>
    <row r="24" spans="1:17" ht="14.5" customHeight="1" x14ac:dyDescent="0.25">
      <c r="B24" s="171" t="s">
        <v>1</v>
      </c>
      <c r="C24" s="171"/>
      <c r="D24" s="2"/>
      <c r="E24" s="2"/>
      <c r="F24" s="172">
        <f>SUM(F12:F23)</f>
        <v>176191</v>
      </c>
      <c r="G24" s="172"/>
      <c r="H24" s="172"/>
      <c r="I24" s="172">
        <f>SUM(I12:I23)</f>
        <v>155049</v>
      </c>
      <c r="J24" s="172"/>
      <c r="K24" s="172"/>
      <c r="L24" s="92" t="s">
        <v>49</v>
      </c>
      <c r="M24" s="174">
        <f>'[3]Dados Meta 1'!M32</f>
        <v>0.88266537629511554</v>
      </c>
      <c r="N24" s="174"/>
      <c r="O24" s="174"/>
      <c r="P24" s="174"/>
      <c r="Q24" s="102">
        <f>M24</f>
        <v>0.88266537629511554</v>
      </c>
    </row>
    <row r="25" spans="1:17" ht="13.15" customHeight="1" x14ac:dyDescent="0.25">
      <c r="B25" s="103" t="s">
        <v>57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17" ht="13.15" customHeight="1" x14ac:dyDescent="0.25">
      <c r="B26" s="103" t="s">
        <v>58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17" ht="13.15" customHeight="1" x14ac:dyDescent="0.25">
      <c r="B27" s="103" t="s">
        <v>53</v>
      </c>
      <c r="C27" s="103"/>
      <c r="D27" s="103"/>
      <c r="E27" s="103"/>
      <c r="F27" s="103"/>
      <c r="H27" s="104" t="s">
        <v>0</v>
      </c>
      <c r="I27" s="103"/>
      <c r="J27" s="103"/>
      <c r="L27" s="121" t="s">
        <v>51</v>
      </c>
      <c r="M27" s="103" t="s">
        <v>52</v>
      </c>
      <c r="N27" s="103"/>
    </row>
    <row r="28" spans="1:17" ht="13.15" customHeight="1" x14ac:dyDescent="0.25">
      <c r="B28" s="103"/>
      <c r="C28" s="103"/>
      <c r="D28" s="103"/>
      <c r="E28" s="103"/>
      <c r="G28" s="103"/>
      <c r="H28" s="103"/>
      <c r="K28" s="103"/>
      <c r="L28" s="103"/>
      <c r="M28" s="103"/>
    </row>
    <row r="29" spans="1:17" ht="13.15" customHeight="1" x14ac:dyDescent="0.25">
      <c r="B29" s="103"/>
      <c r="C29" s="103"/>
      <c r="D29" s="103"/>
      <c r="E29" s="103"/>
      <c r="G29" s="103"/>
      <c r="H29" s="103"/>
      <c r="I29" s="103"/>
      <c r="J29" s="103"/>
      <c r="K29" s="103"/>
      <c r="L29" s="103"/>
      <c r="M29" s="103"/>
      <c r="N29" s="103"/>
      <c r="P29" s="105"/>
    </row>
    <row r="30" spans="1:17" ht="13.15" customHeight="1" x14ac:dyDescent="0.25">
      <c r="B30" s="103"/>
      <c r="C30" s="103"/>
      <c r="D30" s="103"/>
      <c r="E30" s="103"/>
      <c r="G30" s="103"/>
      <c r="H30" s="103"/>
      <c r="I30" s="103"/>
      <c r="J30" s="103"/>
      <c r="K30" s="103"/>
      <c r="L30" s="103"/>
      <c r="M30" s="103"/>
      <c r="N30" s="103"/>
      <c r="P30" s="105"/>
    </row>
    <row r="31" spans="1:17" ht="14.5" customHeight="1" x14ac:dyDescent="0.25">
      <c r="P31" s="105"/>
    </row>
    <row r="32" spans="1:17" ht="14.5" customHeight="1" x14ac:dyDescent="0.25"/>
    <row r="33" spans="3:16" ht="14.5" customHeight="1" x14ac:dyDescent="0.25"/>
    <row r="34" spans="3:16" ht="14.5" customHeight="1" x14ac:dyDescent="0.25"/>
    <row r="35" spans="3:16" ht="14.5" customHeight="1" x14ac:dyDescent="0.25"/>
    <row r="36" spans="3:16" ht="14.5" customHeight="1" x14ac:dyDescent="0.25"/>
    <row r="37" spans="3:16" ht="14.5" customHeight="1" x14ac:dyDescent="0.25"/>
    <row r="38" spans="3:16" ht="14.5" customHeight="1" x14ac:dyDescent="0.25"/>
    <row r="39" spans="3:16" ht="14.5" customHeight="1" x14ac:dyDescent="0.25"/>
    <row r="40" spans="3:16" ht="14.5" customHeight="1" x14ac:dyDescent="0.25"/>
    <row r="47" spans="3:16" x14ac:dyDescent="0.25"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</row>
    <row r="48" spans="3:16" ht="14.5" customHeight="1" x14ac:dyDescent="0.25">
      <c r="D48" s="202" t="s">
        <v>131</v>
      </c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</row>
    <row r="49" spans="1:17" ht="14.5" customHeight="1" x14ac:dyDescent="0.25">
      <c r="B49" s="110"/>
      <c r="C49" s="119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</row>
    <row r="50" spans="1:17" x14ac:dyDescent="0.25">
      <c r="B50" s="110"/>
      <c r="C50" s="119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</row>
    <row r="51" spans="1:17" x14ac:dyDescent="0.25">
      <c r="B51" s="110"/>
      <c r="C51" s="119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</row>
    <row r="52" spans="1:17" x14ac:dyDescent="0.25">
      <c r="B52" s="110"/>
      <c r="C52" s="119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</row>
    <row r="53" spans="1:17" x14ac:dyDescent="0.25">
      <c r="B53" s="110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P53" s="110"/>
      <c r="Q53" s="98"/>
    </row>
    <row r="55" spans="1:17" x14ac:dyDescent="0.25">
      <c r="A55" s="107"/>
    </row>
  </sheetData>
  <mergeCells count="49">
    <mergeCell ref="B24:C24"/>
    <mergeCell ref="F24:H24"/>
    <mergeCell ref="I24:K24"/>
    <mergeCell ref="M24:P24"/>
    <mergeCell ref="F22:H22"/>
    <mergeCell ref="I22:K22"/>
    <mergeCell ref="M22:P22"/>
    <mergeCell ref="F23:H23"/>
    <mergeCell ref="I23:K23"/>
    <mergeCell ref="M23:P23"/>
    <mergeCell ref="F20:H20"/>
    <mergeCell ref="I20:K20"/>
    <mergeCell ref="M20:P20"/>
    <mergeCell ref="F21:H21"/>
    <mergeCell ref="I21:K21"/>
    <mergeCell ref="M21:P21"/>
    <mergeCell ref="F18:H18"/>
    <mergeCell ref="I18:K18"/>
    <mergeCell ref="M18:P18"/>
    <mergeCell ref="F19:H19"/>
    <mergeCell ref="I19:K19"/>
    <mergeCell ref="M19:P19"/>
    <mergeCell ref="F16:H16"/>
    <mergeCell ref="I16:K16"/>
    <mergeCell ref="M16:P16"/>
    <mergeCell ref="F17:H17"/>
    <mergeCell ref="I17:K17"/>
    <mergeCell ref="M17:P17"/>
    <mergeCell ref="I14:K14"/>
    <mergeCell ref="M14:P14"/>
    <mergeCell ref="F15:H15"/>
    <mergeCell ref="I15:K15"/>
    <mergeCell ref="M15:P15"/>
    <mergeCell ref="D48:P52"/>
    <mergeCell ref="C2:R2"/>
    <mergeCell ref="A4:O4"/>
    <mergeCell ref="C7:R8"/>
    <mergeCell ref="I10:Q10"/>
    <mergeCell ref="B11:C11"/>
    <mergeCell ref="F11:H11"/>
    <mergeCell ref="I11:K11"/>
    <mergeCell ref="M11:P11"/>
    <mergeCell ref="F12:H12"/>
    <mergeCell ref="I12:K12"/>
    <mergeCell ref="M12:P12"/>
    <mergeCell ref="F13:H13"/>
    <mergeCell ref="I13:K13"/>
    <mergeCell ref="M13:P13"/>
    <mergeCell ref="F14:H14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4"/>
  <sheetViews>
    <sheetView workbookViewId="0">
      <selection activeCell="B14" sqref="B14:C14"/>
    </sheetView>
  </sheetViews>
  <sheetFormatPr defaultColWidth="8.81640625" defaultRowHeight="14.5" x14ac:dyDescent="0.25"/>
  <cols>
    <col min="1" max="1" width="9.453125" style="94" customWidth="1"/>
    <col min="2" max="2" width="3" style="94" customWidth="1"/>
    <col min="3" max="3" width="7.1796875" style="94" customWidth="1"/>
    <col min="4" max="5" width="0.81640625" style="94" customWidth="1"/>
    <col min="6" max="6" width="11.453125" style="94" customWidth="1"/>
    <col min="7" max="8" width="3.1796875" style="94" customWidth="1"/>
    <col min="9" max="9" width="13.26953125" style="94" customWidth="1"/>
    <col min="10" max="10" width="2.26953125" style="94" customWidth="1"/>
    <col min="11" max="11" width="2" style="94" customWidth="1"/>
    <col min="12" max="12" width="15.1796875" style="94" customWidth="1"/>
    <col min="13" max="13" width="7.7265625" style="94" customWidth="1"/>
    <col min="14" max="14" width="2.54296875" style="94" customWidth="1"/>
    <col min="15" max="15" width="2.7265625" style="94" customWidth="1"/>
    <col min="16" max="16" width="3" style="94" customWidth="1"/>
    <col min="17" max="17" width="2.7265625" style="94" customWidth="1"/>
    <col min="18" max="18" width="9.7265625" style="94" customWidth="1"/>
    <col min="19" max="22" width="8.81640625" style="94"/>
    <col min="23" max="23" width="9.7265625" style="94" customWidth="1"/>
    <col min="24" max="16384" width="8.81640625" style="94"/>
  </cols>
  <sheetData>
    <row r="1" spans="1:20" ht="15" customHeight="1" x14ac:dyDescent="0.25"/>
    <row r="2" spans="1:20" ht="15.75" customHeight="1" x14ac:dyDescent="0.25">
      <c r="C2" s="198" t="s">
        <v>15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</row>
    <row r="3" spans="1:20" ht="15.75" customHeight="1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20" ht="22.15" customHeight="1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20" ht="14.5" customHeight="1" x14ac:dyDescent="0.25"/>
    <row r="6" spans="1:20" ht="15.65" customHeight="1" x14ac:dyDescent="0.25">
      <c r="C6" s="42" t="s">
        <v>29</v>
      </c>
      <c r="D6" s="17"/>
      <c r="E6" s="17"/>
    </row>
    <row r="7" spans="1:20" ht="14.5" customHeight="1" x14ac:dyDescent="0.25">
      <c r="C7" s="205" t="s">
        <v>36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20" ht="14.5" customHeight="1" x14ac:dyDescent="0.25"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</row>
    <row r="9" spans="1:20" ht="12" customHeight="1" x14ac:dyDescent="0.25">
      <c r="C9" s="96"/>
      <c r="D9" s="96"/>
      <c r="E9" s="96"/>
    </row>
    <row r="10" spans="1:20" ht="14.5" customHeight="1" x14ac:dyDescent="0.25">
      <c r="B10" s="97" t="s">
        <v>20</v>
      </c>
      <c r="I10" s="178" t="s">
        <v>116</v>
      </c>
      <c r="J10" s="178"/>
      <c r="K10" s="178"/>
      <c r="L10" s="178"/>
      <c r="M10" s="178"/>
      <c r="N10" s="178"/>
      <c r="O10" s="178"/>
      <c r="P10" s="178"/>
      <c r="Q10" s="178"/>
    </row>
    <row r="11" spans="1:20" ht="27.65" customHeight="1" x14ac:dyDescent="0.15">
      <c r="B11" s="171" t="s">
        <v>14</v>
      </c>
      <c r="C11" s="171"/>
      <c r="D11" s="2"/>
      <c r="E11" s="2"/>
      <c r="F11" s="177" t="s">
        <v>17</v>
      </c>
      <c r="G11" s="177"/>
      <c r="H11" s="177"/>
      <c r="I11" s="177" t="s">
        <v>18</v>
      </c>
      <c r="J11" s="177"/>
      <c r="K11" s="177"/>
      <c r="L11" s="90" t="s">
        <v>71</v>
      </c>
      <c r="M11" s="177" t="s">
        <v>30</v>
      </c>
      <c r="N11" s="177"/>
      <c r="O11" s="177"/>
      <c r="P11" s="177"/>
      <c r="Q11" s="89">
        <v>3</v>
      </c>
    </row>
    <row r="12" spans="1:20" ht="13.15" customHeight="1" x14ac:dyDescent="0.25">
      <c r="B12" s="98" t="s">
        <v>13</v>
      </c>
      <c r="C12" s="98"/>
      <c r="D12" s="98"/>
      <c r="E12" s="98"/>
      <c r="F12" s="203">
        <f>'[3]Dados Meta 1'!B38</f>
        <v>25211</v>
      </c>
      <c r="G12" s="203"/>
      <c r="H12" s="203"/>
      <c r="I12" s="203">
        <f>'[3]Dados Meta 1'!D38</f>
        <v>15293</v>
      </c>
      <c r="J12" s="203"/>
      <c r="K12" s="203"/>
      <c r="L12" s="158">
        <f>'[3]Dados Meta 1'!L38</f>
        <v>0.58007130936125018</v>
      </c>
      <c r="M12" s="204">
        <f>'[3]Dados Meta 1'!M38</f>
        <v>0.58007130936125018</v>
      </c>
      <c r="N12" s="204"/>
      <c r="O12" s="204"/>
      <c r="P12" s="204"/>
      <c r="Q12" s="99">
        <f>'[3]Dados Meta 1'!M38</f>
        <v>0.58007130936125018</v>
      </c>
      <c r="R12" s="100"/>
      <c r="S12" s="100"/>
      <c r="T12" s="100"/>
    </row>
    <row r="13" spans="1:20" ht="13.15" customHeight="1" x14ac:dyDescent="0.25">
      <c r="B13" s="101" t="s">
        <v>12</v>
      </c>
      <c r="C13" s="101"/>
      <c r="D13" s="101"/>
      <c r="E13" s="101"/>
      <c r="F13" s="203">
        <f>'[3]Dados Meta 1'!B39</f>
        <v>42693</v>
      </c>
      <c r="G13" s="203"/>
      <c r="H13" s="203"/>
      <c r="I13" s="203">
        <f>'[3]Dados Meta 1'!D39</f>
        <v>39349</v>
      </c>
      <c r="J13" s="203"/>
      <c r="K13" s="203"/>
      <c r="L13" s="158">
        <f>'[3]Dados Meta 1'!L39</f>
        <v>0.90243790564869386</v>
      </c>
      <c r="M13" s="204">
        <f>'[3]Dados Meta 1'!M39</f>
        <v>0.78097933281879772</v>
      </c>
      <c r="N13" s="204"/>
      <c r="O13" s="204"/>
      <c r="P13" s="204"/>
      <c r="Q13" s="99">
        <f>'[3]Dados Meta 1'!M39</f>
        <v>0.78097933281879772</v>
      </c>
      <c r="R13" s="100"/>
      <c r="S13" s="100"/>
      <c r="T13" s="100"/>
    </row>
    <row r="14" spans="1:20" ht="13.15" customHeight="1" x14ac:dyDescent="0.25">
      <c r="B14" s="98" t="s">
        <v>11</v>
      </c>
      <c r="C14" s="98"/>
      <c r="D14" s="98"/>
      <c r="E14" s="98"/>
      <c r="F14" s="203">
        <f>'[3]Dados Meta 1'!B40</f>
        <v>47909</v>
      </c>
      <c r="G14" s="203"/>
      <c r="H14" s="203"/>
      <c r="I14" s="203">
        <f>'[3]Dados Meta 1'!D40</f>
        <v>47923</v>
      </c>
      <c r="J14" s="203"/>
      <c r="K14" s="203"/>
      <c r="L14" s="158">
        <f>'[3]Dados Meta 1'!L40</f>
        <v>0.99402625956731872</v>
      </c>
      <c r="M14" s="204">
        <f>'[3]Dados Meta 1'!M40</f>
        <v>0.86790041971297049</v>
      </c>
      <c r="N14" s="204"/>
      <c r="O14" s="204"/>
      <c r="P14" s="204"/>
      <c r="Q14" s="99">
        <f>'[3]Dados Meta 1'!M40</f>
        <v>0.86790041971297049</v>
      </c>
      <c r="R14" s="100"/>
      <c r="S14" s="100"/>
      <c r="T14" s="100"/>
    </row>
    <row r="15" spans="1:20" ht="13.15" customHeight="1" x14ac:dyDescent="0.25">
      <c r="A15" s="98"/>
      <c r="B15" s="101" t="s">
        <v>10</v>
      </c>
      <c r="C15" s="101"/>
      <c r="D15" s="101"/>
      <c r="E15" s="101"/>
      <c r="F15" s="203">
        <f>'[3]Dados Meta 1'!B41</f>
        <v>38555</v>
      </c>
      <c r="G15" s="203"/>
      <c r="H15" s="203"/>
      <c r="I15" s="203">
        <f>'[3]Dados Meta 1'!D41</f>
        <v>40520</v>
      </c>
      <c r="J15" s="203"/>
      <c r="K15" s="203"/>
      <c r="L15" s="158">
        <f>'[3]Dados Meta 1'!L41</f>
        <v>1.0466227560377115</v>
      </c>
      <c r="M15" s="204">
        <f>'[3]Dados Meta 1'!M41</f>
        <v>0.91200841353814777</v>
      </c>
      <c r="N15" s="204"/>
      <c r="O15" s="204"/>
      <c r="P15" s="204"/>
      <c r="Q15" s="99">
        <f>'[3]Dados Meta 1'!M41</f>
        <v>0.91200841353814777</v>
      </c>
      <c r="R15" s="100"/>
      <c r="S15" s="100"/>
      <c r="T15" s="100"/>
    </row>
    <row r="16" spans="1:20" ht="13.15" customHeight="1" x14ac:dyDescent="0.25">
      <c r="A16" s="98"/>
      <c r="B16" s="98" t="s">
        <v>9</v>
      </c>
      <c r="C16" s="98"/>
      <c r="D16" s="98"/>
      <c r="E16" s="98"/>
      <c r="F16" s="203">
        <f>'[3]Dados Meta 1'!B42</f>
        <v>47713</v>
      </c>
      <c r="G16" s="203"/>
      <c r="H16" s="203"/>
      <c r="I16" s="203">
        <f>'[3]Dados Meta 1'!D42</f>
        <v>51764</v>
      </c>
      <c r="J16" s="203"/>
      <c r="K16" s="203"/>
      <c r="L16" s="158">
        <f>'[3]Dados Meta 1'!L42</f>
        <v>1.0846988810192364</v>
      </c>
      <c r="M16" s="204">
        <f>'[3]Dados Meta 1'!M42</f>
        <v>0.95228995508550374</v>
      </c>
      <c r="N16" s="204"/>
      <c r="O16" s="204"/>
      <c r="P16" s="204"/>
      <c r="Q16" s="99">
        <f>'[3]Dados Meta 1'!M42</f>
        <v>0.95228995508550374</v>
      </c>
      <c r="R16" s="100"/>
      <c r="S16" s="100"/>
      <c r="T16" s="100"/>
    </row>
    <row r="17" spans="1:24" ht="13.15" customHeight="1" x14ac:dyDescent="0.25">
      <c r="A17" s="98"/>
      <c r="B17" s="101" t="s">
        <v>8</v>
      </c>
      <c r="C17" s="101"/>
      <c r="D17" s="166"/>
      <c r="E17" s="101"/>
      <c r="F17" s="203">
        <f>'[3]Dados Meta 1'!B43</f>
        <v>43199</v>
      </c>
      <c r="G17" s="203"/>
      <c r="H17" s="203"/>
      <c r="I17" s="203">
        <f>'[3]Dados Meta 1'!D43</f>
        <v>47498</v>
      </c>
      <c r="J17" s="203"/>
      <c r="K17" s="203"/>
      <c r="L17" s="158">
        <f>'[3]Dados Meta 1'!L43</f>
        <v>1.0743966160736502</v>
      </c>
      <c r="M17" s="204">
        <f>'[3]Dados Meta 1'!M43</f>
        <v>0.9739891246247272</v>
      </c>
      <c r="N17" s="204"/>
      <c r="O17" s="204"/>
      <c r="P17" s="204"/>
      <c r="Q17" s="99">
        <f>'[3]Dados Meta 1'!M43</f>
        <v>0.9739891246247272</v>
      </c>
    </row>
    <row r="18" spans="1:24" ht="13.15" customHeight="1" x14ac:dyDescent="0.25">
      <c r="A18" s="98"/>
      <c r="B18" s="98" t="s">
        <v>7</v>
      </c>
      <c r="C18" s="98"/>
      <c r="D18" s="98"/>
      <c r="E18" s="98"/>
      <c r="F18" s="203">
        <f>'[3]Dados Meta 1'!B44</f>
        <v>46466</v>
      </c>
      <c r="G18" s="203"/>
      <c r="H18" s="203"/>
      <c r="I18" s="203">
        <f>'[3]Dados Meta 1'!D44</f>
        <v>45622</v>
      </c>
      <c r="J18" s="203"/>
      <c r="K18" s="203"/>
      <c r="L18" s="158">
        <f>'[3]Dados Meta 1'!L44</f>
        <v>0.97154904382639806</v>
      </c>
      <c r="M18" s="204">
        <f>'[3]Dados Meta 1'!M44</f>
        <v>0.97360502542464566</v>
      </c>
      <c r="N18" s="204"/>
      <c r="O18" s="204"/>
      <c r="P18" s="204"/>
      <c r="Q18" s="99">
        <f>'[3]Dados Meta 1'!M44</f>
        <v>0.97360502542464566</v>
      </c>
    </row>
    <row r="19" spans="1:24" ht="13.15" customHeight="1" x14ac:dyDescent="0.25">
      <c r="B19" s="101" t="s">
        <v>6</v>
      </c>
      <c r="C19" s="101"/>
      <c r="D19" s="101"/>
      <c r="E19" s="101"/>
      <c r="F19" s="203">
        <f>'[3]Dados Meta 1'!B45</f>
        <v>49697</v>
      </c>
      <c r="G19" s="203"/>
      <c r="H19" s="203"/>
      <c r="I19" s="203">
        <f>'[3]Dados Meta 1'!D45</f>
        <v>51802</v>
      </c>
      <c r="J19" s="203"/>
      <c r="K19" s="203"/>
      <c r="L19" s="158">
        <f>'[3]Dados Meta 1'!L45</f>
        <v>1.0382410710706698</v>
      </c>
      <c r="M19" s="204">
        <f>'[3]Dados Meta 1'!M45</f>
        <v>0.98293743436640257</v>
      </c>
      <c r="N19" s="204"/>
      <c r="O19" s="204"/>
      <c r="P19" s="204"/>
      <c r="Q19" s="99">
        <f>'[3]Dados Meta 1'!M45</f>
        <v>0.98293743436640257</v>
      </c>
    </row>
    <row r="20" spans="1:24" ht="13.15" customHeight="1" x14ac:dyDescent="0.25">
      <c r="B20" s="98" t="s">
        <v>5</v>
      </c>
      <c r="C20" s="98"/>
      <c r="D20" s="98"/>
      <c r="E20" s="98"/>
      <c r="F20" s="203">
        <f>'[3]Dados Meta 1'!B46</f>
        <v>47376</v>
      </c>
      <c r="G20" s="203"/>
      <c r="H20" s="203"/>
      <c r="I20" s="203">
        <f>'[3]Dados Meta 1'!D46</f>
        <v>52108</v>
      </c>
      <c r="J20" s="203"/>
      <c r="K20" s="203"/>
      <c r="L20" s="158">
        <f>'[3]Dados Meta 1'!L46</f>
        <v>1.1002069169376294</v>
      </c>
      <c r="M20" s="204">
        <f>'[3]Dados Meta 1'!M46</f>
        <v>0.99707147037121846</v>
      </c>
      <c r="N20" s="204"/>
      <c r="O20" s="204"/>
      <c r="P20" s="204"/>
      <c r="Q20" s="99">
        <f>'[3]Dados Meta 1'!M46</f>
        <v>0.99707147037121846</v>
      </c>
    </row>
    <row r="21" spans="1:24" ht="13.15" customHeight="1" x14ac:dyDescent="0.25">
      <c r="B21" s="101" t="s">
        <v>4</v>
      </c>
      <c r="C21" s="101"/>
      <c r="D21" s="101"/>
      <c r="E21" s="101"/>
      <c r="F21" s="203">
        <f>'[3]Dados Meta 1'!B47</f>
        <v>42284</v>
      </c>
      <c r="G21" s="203"/>
      <c r="H21" s="203"/>
      <c r="I21" s="203">
        <f>'[3]Dados Meta 1'!D47</f>
        <v>45008</v>
      </c>
      <c r="J21" s="203"/>
      <c r="K21" s="203"/>
      <c r="L21" s="158">
        <f>'[3]Dados Meta 1'!L47</f>
        <v>1.0631392464863587</v>
      </c>
      <c r="M21" s="204">
        <f>'[3]Dados Meta 1'!M47</f>
        <v>1.0034982221773046</v>
      </c>
      <c r="N21" s="204"/>
      <c r="O21" s="204"/>
      <c r="P21" s="204"/>
      <c r="Q21" s="99">
        <f>'[3]Dados Meta 1'!M47</f>
        <v>1.0034982221773046</v>
      </c>
    </row>
    <row r="22" spans="1:24" ht="13.15" customHeight="1" x14ac:dyDescent="0.25">
      <c r="B22" s="98" t="s">
        <v>3</v>
      </c>
      <c r="C22" s="98"/>
      <c r="D22" s="98"/>
      <c r="E22" s="98"/>
      <c r="F22" s="203">
        <f>'[3]Dados Meta 1'!B48</f>
        <v>42009</v>
      </c>
      <c r="G22" s="203"/>
      <c r="H22" s="203"/>
      <c r="I22" s="203">
        <f>'[3]Dados Meta 1'!D48</f>
        <v>42826</v>
      </c>
      <c r="J22" s="203"/>
      <c r="K22" s="203"/>
      <c r="L22" s="158">
        <f>'[3]Dados Meta 1'!L48</f>
        <v>1.0221734253049144</v>
      </c>
      <c r="M22" s="204">
        <f>'[3]Dados Meta 1'!M48</f>
        <v>1.0051397561077819</v>
      </c>
      <c r="N22" s="204"/>
      <c r="O22" s="204"/>
      <c r="P22" s="204"/>
      <c r="Q22" s="99">
        <f>'[3]Dados Meta 1'!M48</f>
        <v>1.0051397561077819</v>
      </c>
    </row>
    <row r="23" spans="1:24" ht="13.15" customHeight="1" x14ac:dyDescent="0.25">
      <c r="B23" s="101" t="s">
        <v>2</v>
      </c>
      <c r="C23" s="101"/>
      <c r="D23" s="101"/>
      <c r="E23" s="101"/>
      <c r="F23" s="203">
        <f>'[3]Dados Meta 1'!B49</f>
        <v>34533</v>
      </c>
      <c r="G23" s="203"/>
      <c r="H23" s="203"/>
      <c r="I23" s="203">
        <f>'[3]Dados Meta 1'!D49</f>
        <v>27815</v>
      </c>
      <c r="J23" s="203"/>
      <c r="K23" s="203"/>
      <c r="L23" s="158">
        <f>'[3]Dados Meta 1'!L49</f>
        <v>0.81397050216551559</v>
      </c>
      <c r="M23" s="204">
        <f>'[3]Dados Meta 1'!M49</f>
        <v>0.99236847199328937</v>
      </c>
      <c r="N23" s="204"/>
      <c r="O23" s="204"/>
      <c r="P23" s="204"/>
      <c r="Q23" s="99">
        <f>'[3]Dados Meta 1'!M49</f>
        <v>0.99236847199328937</v>
      </c>
    </row>
    <row r="24" spans="1:24" ht="14.5" customHeight="1" x14ac:dyDescent="0.25">
      <c r="B24" s="171" t="s">
        <v>1</v>
      </c>
      <c r="C24" s="171"/>
      <c r="D24" s="2"/>
      <c r="E24" s="2"/>
      <c r="F24" s="172">
        <f>SUM(F12:F23)</f>
        <v>507645</v>
      </c>
      <c r="G24" s="172"/>
      <c r="H24" s="172"/>
      <c r="I24" s="172">
        <f>SUM(I12:I23)</f>
        <v>507528</v>
      </c>
      <c r="J24" s="172"/>
      <c r="K24" s="172"/>
      <c r="L24" s="92" t="s">
        <v>49</v>
      </c>
      <c r="M24" s="174">
        <f>'[3]Dados Meta 1'!M49</f>
        <v>0.99236847199328937</v>
      </c>
      <c r="N24" s="174"/>
      <c r="O24" s="174"/>
      <c r="P24" s="174"/>
      <c r="Q24" s="102">
        <f>M24</f>
        <v>0.99236847199328937</v>
      </c>
    </row>
    <row r="25" spans="1:24" ht="13.15" customHeight="1" x14ac:dyDescent="0.25">
      <c r="B25" s="103" t="s">
        <v>57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24" ht="13.15" customHeight="1" x14ac:dyDescent="0.25">
      <c r="B26" s="103" t="s">
        <v>58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24" ht="13.15" customHeight="1" x14ac:dyDescent="0.25">
      <c r="B27" s="103" t="s">
        <v>53</v>
      </c>
      <c r="C27" s="103"/>
      <c r="D27" s="103"/>
      <c r="E27" s="103"/>
      <c r="F27" s="103"/>
      <c r="G27" s="104" t="s">
        <v>0</v>
      </c>
      <c r="I27" s="103"/>
      <c r="J27" s="103"/>
      <c r="K27" s="103" t="s">
        <v>51</v>
      </c>
      <c r="L27" s="103"/>
      <c r="M27" s="103" t="s">
        <v>68</v>
      </c>
      <c r="N27" s="103"/>
    </row>
    <row r="28" spans="1:24" ht="13.15" customHeight="1" x14ac:dyDescent="0.25">
      <c r="B28" s="103"/>
      <c r="C28" s="103"/>
      <c r="D28" s="103"/>
      <c r="E28" s="103"/>
      <c r="G28" s="103"/>
      <c r="H28" s="103"/>
    </row>
    <row r="29" spans="1:24" ht="13.15" customHeight="1" x14ac:dyDescent="0.25">
      <c r="B29" s="103"/>
      <c r="C29" s="103"/>
      <c r="D29" s="103"/>
      <c r="E29" s="103"/>
      <c r="G29" s="103"/>
      <c r="H29" s="103"/>
      <c r="I29" s="103"/>
      <c r="J29" s="103"/>
      <c r="K29" s="103"/>
      <c r="L29" s="103"/>
      <c r="M29" s="103"/>
      <c r="N29" s="103"/>
      <c r="P29" s="105"/>
      <c r="S29" s="98"/>
      <c r="T29" s="98"/>
      <c r="U29" s="98"/>
      <c r="V29" s="98"/>
      <c r="W29" s="98"/>
      <c r="X29" s="98"/>
    </row>
    <row r="30" spans="1:24" ht="13.15" customHeight="1" x14ac:dyDescent="0.25">
      <c r="B30" s="103"/>
      <c r="C30" s="103"/>
      <c r="D30" s="103"/>
      <c r="E30" s="103"/>
      <c r="G30" s="103"/>
      <c r="H30" s="103"/>
      <c r="I30" s="103"/>
      <c r="J30" s="103"/>
      <c r="K30" s="103"/>
      <c r="L30" s="103"/>
      <c r="M30" s="103"/>
      <c r="N30" s="103"/>
      <c r="P30" s="105"/>
      <c r="S30" s="98"/>
      <c r="T30" s="98"/>
      <c r="U30" s="98"/>
      <c r="V30" s="98"/>
      <c r="W30" s="98"/>
      <c r="X30" s="98"/>
    </row>
    <row r="31" spans="1:24" ht="14.5" customHeight="1" x14ac:dyDescent="0.25">
      <c r="P31" s="105"/>
      <c r="S31" s="98"/>
      <c r="T31" s="98"/>
      <c r="U31" s="98"/>
      <c r="V31" s="98"/>
      <c r="W31" s="98"/>
      <c r="X31" s="98"/>
    </row>
    <row r="32" spans="1:24" ht="14.5" customHeight="1" x14ac:dyDescent="0.25">
      <c r="S32" s="98"/>
      <c r="T32" s="98"/>
      <c r="U32" s="98"/>
      <c r="V32" s="98"/>
      <c r="W32" s="98"/>
      <c r="X32" s="98"/>
    </row>
    <row r="33" spans="2:24" ht="14.5" customHeight="1" x14ac:dyDescent="0.25">
      <c r="S33" s="98"/>
      <c r="T33" s="98"/>
      <c r="U33" s="98"/>
      <c r="V33" s="98"/>
      <c r="W33" s="98"/>
      <c r="X33" s="98"/>
    </row>
    <row r="34" spans="2:24" ht="14.5" customHeight="1" x14ac:dyDescent="0.25">
      <c r="S34" s="98"/>
      <c r="T34" s="98"/>
      <c r="U34" s="98"/>
      <c r="V34" s="98"/>
      <c r="W34" s="98"/>
      <c r="X34" s="98"/>
    </row>
    <row r="35" spans="2:24" ht="14.5" customHeight="1" x14ac:dyDescent="0.25">
      <c r="S35" s="98"/>
      <c r="T35" s="98"/>
      <c r="U35" s="98"/>
      <c r="V35" s="98"/>
      <c r="W35" s="98"/>
      <c r="X35" s="98"/>
    </row>
    <row r="36" spans="2:24" ht="14.5" customHeight="1" x14ac:dyDescent="0.25">
      <c r="S36" s="98"/>
      <c r="T36" s="98"/>
      <c r="U36" s="98"/>
      <c r="V36" s="98"/>
      <c r="W36" s="98"/>
      <c r="X36" s="98"/>
    </row>
    <row r="37" spans="2:24" ht="14.5" customHeight="1" x14ac:dyDescent="0.25"/>
    <row r="38" spans="2:24" ht="14.5" customHeight="1" x14ac:dyDescent="0.25">
      <c r="T38" s="98"/>
      <c r="U38" s="98"/>
      <c r="V38" s="98"/>
      <c r="W38" s="98"/>
      <c r="X38" s="98"/>
    </row>
    <row r="39" spans="2:24" ht="14.5" customHeight="1" x14ac:dyDescent="0.25">
      <c r="S39" s="98"/>
      <c r="T39" s="98"/>
      <c r="U39" s="98"/>
      <c r="V39" s="98"/>
      <c r="W39" s="98"/>
      <c r="X39" s="98"/>
    </row>
    <row r="40" spans="2:24" x14ac:dyDescent="0.25">
      <c r="S40" s="98"/>
      <c r="T40" s="98"/>
      <c r="U40" s="98"/>
      <c r="V40" s="98"/>
      <c r="W40" s="98"/>
      <c r="X40" s="98"/>
    </row>
    <row r="41" spans="2:24" x14ac:dyDescent="0.25">
      <c r="S41" s="98"/>
      <c r="T41" s="98"/>
      <c r="U41" s="98"/>
      <c r="V41" s="98"/>
      <c r="W41" s="98"/>
      <c r="X41" s="98"/>
    </row>
    <row r="42" spans="2:24" x14ac:dyDescent="0.25">
      <c r="S42" s="98"/>
      <c r="T42" s="98"/>
      <c r="U42" s="98"/>
      <c r="V42" s="98"/>
      <c r="W42" s="98"/>
      <c r="X42" s="98"/>
    </row>
    <row r="43" spans="2:24" x14ac:dyDescent="0.25">
      <c r="S43" s="98"/>
      <c r="T43" s="98"/>
      <c r="U43" s="98"/>
      <c r="V43" s="98"/>
      <c r="W43" s="98"/>
      <c r="X43" s="98"/>
    </row>
    <row r="46" spans="2:24" ht="15" customHeight="1" x14ac:dyDescent="0.25"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2:24" ht="14.5" customHeight="1" x14ac:dyDescent="0.25">
      <c r="D47" s="202" t="s">
        <v>134</v>
      </c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</row>
    <row r="48" spans="2:24" ht="14.5" customHeight="1" x14ac:dyDescent="0.25">
      <c r="B48" s="98"/>
      <c r="C48" s="119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</row>
    <row r="49" spans="1:17" x14ac:dyDescent="0.25">
      <c r="B49" s="98"/>
      <c r="C49" s="119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</row>
    <row r="50" spans="1:17" x14ac:dyDescent="0.25">
      <c r="B50" s="98"/>
      <c r="C50" s="119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</row>
    <row r="51" spans="1:17" ht="21" customHeight="1" x14ac:dyDescent="0.25">
      <c r="B51" s="98"/>
      <c r="C51" s="119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</row>
    <row r="52" spans="1:17" ht="18.75" customHeight="1" x14ac:dyDescent="0.25">
      <c r="B52" s="98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98"/>
      <c r="Q52" s="98"/>
    </row>
    <row r="53" spans="1:17" x14ac:dyDescent="0.25">
      <c r="C53" s="94" t="s">
        <v>42</v>
      </c>
    </row>
    <row r="54" spans="1:17" x14ac:dyDescent="0.25">
      <c r="A54" s="107"/>
    </row>
  </sheetData>
  <mergeCells count="49">
    <mergeCell ref="B24:C24"/>
    <mergeCell ref="F24:H24"/>
    <mergeCell ref="I24:K24"/>
    <mergeCell ref="M24:P24"/>
    <mergeCell ref="F22:H22"/>
    <mergeCell ref="I22:K22"/>
    <mergeCell ref="M22:P22"/>
    <mergeCell ref="F23:H23"/>
    <mergeCell ref="I23:K23"/>
    <mergeCell ref="M23:P23"/>
    <mergeCell ref="F20:H20"/>
    <mergeCell ref="I20:K20"/>
    <mergeCell ref="M20:P20"/>
    <mergeCell ref="F21:H21"/>
    <mergeCell ref="I21:K21"/>
    <mergeCell ref="M21:P21"/>
    <mergeCell ref="F18:H18"/>
    <mergeCell ref="I18:K18"/>
    <mergeCell ref="M18:P18"/>
    <mergeCell ref="F19:H19"/>
    <mergeCell ref="I19:K19"/>
    <mergeCell ref="M19:P19"/>
    <mergeCell ref="F16:H16"/>
    <mergeCell ref="I16:K16"/>
    <mergeCell ref="M16:P16"/>
    <mergeCell ref="F17:H17"/>
    <mergeCell ref="I17:K17"/>
    <mergeCell ref="M17:P17"/>
    <mergeCell ref="I14:K14"/>
    <mergeCell ref="M14:P14"/>
    <mergeCell ref="F15:H15"/>
    <mergeCell ref="I15:K15"/>
    <mergeCell ref="M15:P15"/>
    <mergeCell ref="D47:P51"/>
    <mergeCell ref="C2:R2"/>
    <mergeCell ref="A4:O4"/>
    <mergeCell ref="C7:R8"/>
    <mergeCell ref="I10:Q10"/>
    <mergeCell ref="B11:C11"/>
    <mergeCell ref="F11:H11"/>
    <mergeCell ref="I11:K11"/>
    <mergeCell ref="M11:P11"/>
    <mergeCell ref="F12:H12"/>
    <mergeCell ref="I12:K12"/>
    <mergeCell ref="M12:P12"/>
    <mergeCell ref="F13:H13"/>
    <mergeCell ref="I13:K13"/>
    <mergeCell ref="M13:P13"/>
    <mergeCell ref="F14:H14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3"/>
  <sheetViews>
    <sheetView workbookViewId="0">
      <selection activeCell="B14" sqref="B14:C14"/>
    </sheetView>
  </sheetViews>
  <sheetFormatPr defaultColWidth="9.1796875" defaultRowHeight="14.5" x14ac:dyDescent="0.25"/>
  <cols>
    <col min="1" max="1" width="9.453125" style="16" customWidth="1"/>
    <col min="2" max="2" width="3" style="16" customWidth="1"/>
    <col min="3" max="3" width="7.1796875" style="16" customWidth="1"/>
    <col min="4" max="5" width="0.81640625" style="16" customWidth="1"/>
    <col min="6" max="6" width="12.7265625" style="16" customWidth="1"/>
    <col min="7" max="8" width="3.7265625" style="16" customWidth="1"/>
    <col min="9" max="9" width="15.7265625" style="16" customWidth="1"/>
    <col min="10" max="10" width="3.81640625" style="16" customWidth="1"/>
    <col min="11" max="11" width="4.26953125" style="16" customWidth="1"/>
    <col min="12" max="12" width="9.54296875" style="16" customWidth="1"/>
    <col min="13" max="13" width="2.54296875" style="16" customWidth="1"/>
    <col min="14" max="14" width="2.7265625" style="16" customWidth="1"/>
    <col min="15" max="15" width="3" style="16" customWidth="1"/>
    <col min="16" max="16" width="2.7265625" style="16" customWidth="1"/>
    <col min="17" max="17" width="8.453125" style="16" customWidth="1"/>
    <col min="18" max="18" width="9.1796875" style="16"/>
    <col min="19" max="19" width="15.81640625" style="16" customWidth="1"/>
    <col min="20" max="21" width="9.1796875" style="16"/>
    <col min="22" max="22" width="9.7265625" style="16" customWidth="1"/>
    <col min="23" max="16384" width="9.1796875" style="16"/>
  </cols>
  <sheetData>
    <row r="1" spans="1:19" ht="15" customHeight="1" x14ac:dyDescent="0.25"/>
    <row r="2" spans="1:19" ht="15.75" customHeight="1" x14ac:dyDescent="0.25">
      <c r="C2" s="209" t="s">
        <v>15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9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9" ht="22.1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1:19" ht="14.5" customHeight="1" x14ac:dyDescent="0.25"/>
    <row r="6" spans="1:19" ht="15.65" customHeight="1" x14ac:dyDescent="0.25">
      <c r="C6" s="42" t="s">
        <v>27</v>
      </c>
      <c r="D6" s="17"/>
      <c r="E6" s="17"/>
    </row>
    <row r="7" spans="1:19" ht="14.5" customHeight="1" x14ac:dyDescent="0.25">
      <c r="C7" s="205" t="s">
        <v>76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</row>
    <row r="8" spans="1:19" ht="14.5" customHeight="1" x14ac:dyDescent="0.25"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</row>
    <row r="9" spans="1:19" ht="12" customHeight="1" x14ac:dyDescent="0.25">
      <c r="A9" s="210" t="s">
        <v>44</v>
      </c>
      <c r="B9" s="210"/>
      <c r="D9" s="72"/>
      <c r="E9" s="72"/>
    </row>
    <row r="10" spans="1:19" ht="14.5" customHeight="1" x14ac:dyDescent="0.25">
      <c r="B10" s="73" t="s">
        <v>16</v>
      </c>
      <c r="I10" s="178" t="s">
        <v>116</v>
      </c>
      <c r="J10" s="178"/>
      <c r="K10" s="178"/>
      <c r="L10" s="178"/>
      <c r="M10" s="178"/>
      <c r="N10" s="178"/>
      <c r="O10" s="178"/>
      <c r="P10" s="178"/>
    </row>
    <row r="11" spans="1:19" ht="27.65" customHeight="1" x14ac:dyDescent="0.15">
      <c r="B11" s="171" t="s">
        <v>14</v>
      </c>
      <c r="C11" s="171"/>
      <c r="D11" s="177" t="s">
        <v>28</v>
      </c>
      <c r="E11" s="177"/>
      <c r="F11" s="177"/>
      <c r="G11" s="177"/>
      <c r="H11" s="177"/>
      <c r="I11" s="177" t="s">
        <v>86</v>
      </c>
      <c r="J11" s="177"/>
      <c r="K11" s="177"/>
      <c r="L11" s="177" t="s">
        <v>21</v>
      </c>
      <c r="M11" s="177"/>
      <c r="N11" s="177"/>
      <c r="O11" s="177"/>
      <c r="P11" s="89">
        <v>3</v>
      </c>
    </row>
    <row r="12" spans="1:19" ht="13.15" customHeight="1" x14ac:dyDescent="0.25">
      <c r="B12" s="12" t="s">
        <v>13</v>
      </c>
      <c r="C12" s="12"/>
      <c r="D12" s="12"/>
      <c r="E12" s="12"/>
      <c r="F12" s="207">
        <f>'[4]Dados Meta 2'!$B6</f>
        <v>42295</v>
      </c>
      <c r="G12" s="207"/>
      <c r="H12" s="207"/>
      <c r="I12" s="207">
        <f>'[4]Dados Meta 2'!$G6</f>
        <v>3506</v>
      </c>
      <c r="J12" s="207"/>
      <c r="K12" s="207"/>
      <c r="L12" s="208">
        <f>'[4]Dados Meta 2'!$K6</f>
        <v>0.83899603143279955</v>
      </c>
      <c r="M12" s="208"/>
      <c r="N12" s="208"/>
      <c r="O12" s="208"/>
      <c r="P12" s="85">
        <f t="shared" ref="P12:P23" si="0">L12</f>
        <v>0.83899603143279955</v>
      </c>
      <c r="Q12" s="75"/>
      <c r="R12" s="75"/>
      <c r="S12" s="79"/>
    </row>
    <row r="13" spans="1:19" ht="13.15" customHeight="1" x14ac:dyDescent="0.25">
      <c r="B13" s="57" t="s">
        <v>12</v>
      </c>
      <c r="C13" s="57"/>
      <c r="D13" s="57"/>
      <c r="E13" s="57"/>
      <c r="F13" s="207">
        <f>'[4]Dados Meta 2'!$B7</f>
        <v>37137</v>
      </c>
      <c r="G13" s="207"/>
      <c r="H13" s="207"/>
      <c r="I13" s="207">
        <f>'[4]Dados Meta 2'!$G7</f>
        <v>5192</v>
      </c>
      <c r="J13" s="207"/>
      <c r="K13" s="207"/>
      <c r="L13" s="208">
        <f>'[4]Dados Meta 2'!$K7</f>
        <v>0.86784683335603763</v>
      </c>
      <c r="M13" s="208"/>
      <c r="N13" s="208"/>
      <c r="O13" s="208"/>
      <c r="P13" s="85">
        <f t="shared" si="0"/>
        <v>0.86784683335603763</v>
      </c>
      <c r="Q13" s="75"/>
      <c r="R13" s="75"/>
      <c r="S13" s="79"/>
    </row>
    <row r="14" spans="1:19" ht="13.15" customHeight="1" x14ac:dyDescent="0.25">
      <c r="B14" s="12" t="s">
        <v>11</v>
      </c>
      <c r="C14" s="12"/>
      <c r="D14" s="12"/>
      <c r="E14" s="12"/>
      <c r="F14" s="207">
        <f>'[4]Dados Meta 2'!$B8</f>
        <v>31804</v>
      </c>
      <c r="G14" s="207"/>
      <c r="H14" s="207"/>
      <c r="I14" s="207">
        <f>'[4]Dados Meta 2'!$G8</f>
        <v>5353</v>
      </c>
      <c r="J14" s="207"/>
      <c r="K14" s="207"/>
      <c r="L14" s="208">
        <f>'[4]Dados Meta 2'!$K8</f>
        <v>0.89765179054259137</v>
      </c>
      <c r="M14" s="208"/>
      <c r="N14" s="208"/>
      <c r="O14" s="208"/>
      <c r="P14" s="85">
        <f t="shared" si="0"/>
        <v>0.89765179054259137</v>
      </c>
      <c r="Q14" s="75"/>
      <c r="R14" s="75"/>
      <c r="S14" s="79"/>
    </row>
    <row r="15" spans="1:19" ht="13.15" customHeight="1" x14ac:dyDescent="0.25">
      <c r="A15" s="12"/>
      <c r="B15" s="57" t="s">
        <v>10</v>
      </c>
      <c r="C15" s="57"/>
      <c r="D15" s="57"/>
      <c r="E15" s="57"/>
      <c r="F15" s="207">
        <f>'[4]Dados Meta 2'!$B9</f>
        <v>27570</v>
      </c>
      <c r="G15" s="207"/>
      <c r="H15" s="207"/>
      <c r="I15" s="207">
        <f>'[4]Dados Meta 2'!$G9</f>
        <v>4266</v>
      </c>
      <c r="J15" s="207"/>
      <c r="K15" s="207"/>
      <c r="L15" s="208">
        <f>'[4]Dados Meta 2'!$K9</f>
        <v>0.9213231598538314</v>
      </c>
      <c r="M15" s="208"/>
      <c r="N15" s="208"/>
      <c r="O15" s="208"/>
      <c r="P15" s="85">
        <f t="shared" si="0"/>
        <v>0.9213231598538314</v>
      </c>
      <c r="Q15" s="75"/>
      <c r="R15" s="75"/>
      <c r="S15" s="79"/>
    </row>
    <row r="16" spans="1:19" ht="13.15" customHeight="1" x14ac:dyDescent="0.25">
      <c r="A16" s="12"/>
      <c r="B16" s="12" t="s">
        <v>9</v>
      </c>
      <c r="C16" s="12"/>
      <c r="D16" s="12"/>
      <c r="E16" s="12"/>
      <c r="F16" s="207">
        <f>'[4]Dados Meta 2'!$B10</f>
        <v>23033</v>
      </c>
      <c r="G16" s="207"/>
      <c r="H16" s="207"/>
      <c r="I16" s="207">
        <f>'[4]Dados Meta 2'!$G10</f>
        <v>4609</v>
      </c>
      <c r="J16" s="207"/>
      <c r="K16" s="207"/>
      <c r="L16" s="208">
        <f>'[4]Dados Meta 2'!$K10</f>
        <v>0.94670497738480952</v>
      </c>
      <c r="M16" s="208"/>
      <c r="N16" s="208"/>
      <c r="O16" s="208"/>
      <c r="P16" s="85">
        <f t="shared" si="0"/>
        <v>0.94670497738480952</v>
      </c>
      <c r="Q16" s="75"/>
      <c r="R16" s="75"/>
      <c r="S16" s="79"/>
    </row>
    <row r="17" spans="1:19" ht="13.15" customHeight="1" x14ac:dyDescent="0.25">
      <c r="A17" s="12"/>
      <c r="B17" s="57" t="s">
        <v>8</v>
      </c>
      <c r="C17" s="57"/>
      <c r="D17" s="165"/>
      <c r="E17" s="57"/>
      <c r="F17" s="207">
        <f>'[4]Dados Meta 2'!$B11</f>
        <v>19924</v>
      </c>
      <c r="G17" s="207"/>
      <c r="H17" s="207"/>
      <c r="I17" s="207">
        <f>'[4]Dados Meta 2'!$G11</f>
        <v>3925</v>
      </c>
      <c r="J17" s="207"/>
      <c r="K17" s="207"/>
      <c r="L17" s="208">
        <f>'[4]Dados Meta 2'!$K11</f>
        <v>0.96452764002291969</v>
      </c>
      <c r="M17" s="208"/>
      <c r="N17" s="208"/>
      <c r="O17" s="208"/>
      <c r="P17" s="85">
        <f t="shared" si="0"/>
        <v>0.96452764002291969</v>
      </c>
      <c r="S17" s="80"/>
    </row>
    <row r="18" spans="1:19" ht="13.15" customHeight="1" x14ac:dyDescent="0.25">
      <c r="A18" s="12"/>
      <c r="B18" s="12" t="s">
        <v>7</v>
      </c>
      <c r="C18" s="12"/>
      <c r="D18" s="12"/>
      <c r="E18" s="12"/>
      <c r="F18" s="207">
        <f>'[4]Dados Meta 2'!$B12</f>
        <v>17189</v>
      </c>
      <c r="G18" s="207"/>
      <c r="H18" s="207"/>
      <c r="I18" s="207">
        <f>'[4]Dados Meta 2'!$G12</f>
        <v>3216</v>
      </c>
      <c r="J18" s="207"/>
      <c r="K18" s="207"/>
      <c r="L18" s="208">
        <f>'[4]Dados Meta 2'!$K12</f>
        <v>0.97996621689428054</v>
      </c>
      <c r="M18" s="208"/>
      <c r="N18" s="208"/>
      <c r="O18" s="208"/>
      <c r="P18" s="85">
        <f t="shared" si="0"/>
        <v>0.97996621689428054</v>
      </c>
    </row>
    <row r="19" spans="1:19" ht="13.15" customHeight="1" x14ac:dyDescent="0.25">
      <c r="B19" s="57" t="s">
        <v>6</v>
      </c>
      <c r="C19" s="57"/>
      <c r="D19" s="57"/>
      <c r="E19" s="57"/>
      <c r="F19" s="207">
        <f>'[4]Dados Meta 2'!$B13</f>
        <v>14215</v>
      </c>
      <c r="G19" s="207"/>
      <c r="H19" s="207"/>
      <c r="I19" s="207">
        <f>'[4]Dados Meta 2'!$G13</f>
        <v>3340</v>
      </c>
      <c r="J19" s="207"/>
      <c r="K19" s="207"/>
      <c r="L19" s="208">
        <f>'[4]Dados Meta 2'!$K13</f>
        <v>0.99660370358564609</v>
      </c>
      <c r="M19" s="208"/>
      <c r="N19" s="208"/>
      <c r="O19" s="208"/>
      <c r="P19" s="85">
        <f t="shared" si="0"/>
        <v>0.99660370358564609</v>
      </c>
    </row>
    <row r="20" spans="1:19" ht="13.15" customHeight="1" x14ac:dyDescent="0.25">
      <c r="B20" s="12" t="s">
        <v>5</v>
      </c>
      <c r="C20" s="12"/>
      <c r="D20" s="12"/>
      <c r="E20" s="12"/>
      <c r="F20" s="207">
        <f>'[4]Dados Meta 2'!$B14</f>
        <v>11838</v>
      </c>
      <c r="G20" s="207"/>
      <c r="H20" s="207"/>
      <c r="I20" s="207">
        <f>'[4]Dados Meta 2'!$G14</f>
        <v>2596</v>
      </c>
      <c r="J20" s="207"/>
      <c r="K20" s="207"/>
      <c r="L20" s="208">
        <f>'[4]Dados Meta 2'!$K14</f>
        <v>1.0098316593460297</v>
      </c>
      <c r="M20" s="208"/>
      <c r="N20" s="208"/>
      <c r="O20" s="208"/>
      <c r="P20" s="85">
        <f t="shared" si="0"/>
        <v>1.0098316593460297</v>
      </c>
    </row>
    <row r="21" spans="1:19" ht="13.15" customHeight="1" x14ac:dyDescent="0.25">
      <c r="B21" s="57" t="s">
        <v>4</v>
      </c>
      <c r="C21" s="57"/>
      <c r="D21" s="57"/>
      <c r="E21" s="57"/>
      <c r="F21" s="207">
        <f>'[4]Dados Meta 2'!$B15</f>
        <v>9872</v>
      </c>
      <c r="G21" s="207"/>
      <c r="H21" s="207"/>
      <c r="I21" s="207">
        <f>'[4]Dados Meta 2'!$G15</f>
        <v>2152</v>
      </c>
      <c r="J21" s="207"/>
      <c r="K21" s="207"/>
      <c r="L21" s="208">
        <f>'[4]Dados Meta 2'!$K15</f>
        <v>1.0207512871289535</v>
      </c>
      <c r="M21" s="208"/>
      <c r="N21" s="208"/>
      <c r="O21" s="208"/>
      <c r="P21" s="85">
        <f t="shared" si="0"/>
        <v>1.0207512871289535</v>
      </c>
    </row>
    <row r="22" spans="1:19" ht="13.15" customHeight="1" x14ac:dyDescent="0.25">
      <c r="B22" s="12" t="s">
        <v>3</v>
      </c>
      <c r="C22" s="12"/>
      <c r="D22" s="12"/>
      <c r="E22" s="12"/>
      <c r="F22" s="207">
        <f>'[4]Dados Meta 2'!$B16</f>
        <v>8302</v>
      </c>
      <c r="G22" s="207"/>
      <c r="H22" s="207"/>
      <c r="I22" s="207">
        <f>'[4]Dados Meta 2'!$G16</f>
        <v>1729</v>
      </c>
      <c r="J22" s="207"/>
      <c r="K22" s="207"/>
      <c r="L22" s="208">
        <f>'[4]Dados Meta 2'!$K16</f>
        <v>1.0294589268147547</v>
      </c>
      <c r="M22" s="208"/>
      <c r="N22" s="208"/>
      <c r="O22" s="208"/>
      <c r="P22" s="85">
        <f t="shared" si="0"/>
        <v>1.0294589268147547</v>
      </c>
    </row>
    <row r="23" spans="1:19" ht="13.15" customHeight="1" x14ac:dyDescent="0.25">
      <c r="B23" s="57" t="s">
        <v>2</v>
      </c>
      <c r="C23" s="57"/>
      <c r="D23" s="57"/>
      <c r="E23" s="57"/>
      <c r="F23" s="207">
        <f>'[4]Dados Meta 2'!$B17</f>
        <v>7220</v>
      </c>
      <c r="G23" s="207"/>
      <c r="H23" s="207"/>
      <c r="I23" s="207">
        <f>'[4]Dados Meta 2'!$G17</f>
        <v>1124</v>
      </c>
      <c r="J23" s="207"/>
      <c r="K23" s="207"/>
      <c r="L23" s="208">
        <f>'[4]Dados Meta 2'!$K17</f>
        <v>1.0354379164797869</v>
      </c>
      <c r="M23" s="208"/>
      <c r="N23" s="208"/>
      <c r="O23" s="208"/>
      <c r="P23" s="85">
        <f t="shared" si="0"/>
        <v>1.0354379164797869</v>
      </c>
    </row>
    <row r="24" spans="1:19" ht="14.5" customHeight="1" x14ac:dyDescent="0.25">
      <c r="B24" s="171" t="s">
        <v>1</v>
      </c>
      <c r="C24" s="171"/>
      <c r="D24" s="2"/>
      <c r="E24" s="2"/>
      <c r="F24" s="172" t="s">
        <v>22</v>
      </c>
      <c r="G24" s="172"/>
      <c r="H24" s="172"/>
      <c r="I24" s="172">
        <f>SUM(I12:I23)</f>
        <v>41008</v>
      </c>
      <c r="J24" s="172"/>
      <c r="K24" s="172"/>
      <c r="L24" s="174">
        <f>'[4]Dados Meta 2'!$K$18</f>
        <v>1.0354379164797869</v>
      </c>
      <c r="M24" s="174"/>
      <c r="N24" s="174"/>
      <c r="O24" s="174"/>
      <c r="P24" s="88">
        <f>L24</f>
        <v>1.0354379164797869</v>
      </c>
    </row>
    <row r="25" spans="1:19" ht="13.15" customHeight="1" x14ac:dyDescent="0.25">
      <c r="B25" s="76" t="s">
        <v>23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9" ht="13.15" customHeight="1" x14ac:dyDescent="0.25">
      <c r="B26" s="76" t="s">
        <v>45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9" ht="13.15" customHeight="1" x14ac:dyDescent="0.25">
      <c r="B27" s="76" t="s">
        <v>53</v>
      </c>
      <c r="C27" s="76"/>
      <c r="D27" s="76"/>
      <c r="E27" s="76"/>
      <c r="F27" s="76"/>
      <c r="G27" s="77" t="s">
        <v>0</v>
      </c>
      <c r="I27" s="76"/>
      <c r="J27" s="77" t="s">
        <v>51</v>
      </c>
      <c r="M27" s="76" t="s">
        <v>52</v>
      </c>
    </row>
    <row r="28" spans="1:19" ht="13.15" customHeight="1" x14ac:dyDescent="0.25">
      <c r="B28" s="76"/>
      <c r="C28" s="76"/>
      <c r="D28" s="76"/>
      <c r="E28" s="76"/>
      <c r="G28" s="76"/>
      <c r="H28" s="76"/>
      <c r="K28" s="76"/>
      <c r="R28" s="81" t="s">
        <v>54</v>
      </c>
    </row>
    <row r="29" spans="1:19" ht="13.15" customHeight="1" x14ac:dyDescent="0.25">
      <c r="B29" s="76"/>
      <c r="C29" s="76"/>
      <c r="D29" s="76"/>
      <c r="E29" s="76"/>
      <c r="G29" s="76"/>
      <c r="H29" s="76"/>
      <c r="I29" s="76"/>
      <c r="J29" s="76"/>
      <c r="K29" s="76"/>
      <c r="L29" s="76"/>
      <c r="M29" s="76"/>
      <c r="O29" s="10"/>
    </row>
    <row r="30" spans="1:19" ht="13.15" customHeight="1" x14ac:dyDescent="0.25">
      <c r="B30" s="76"/>
      <c r="C30" s="76"/>
      <c r="D30" s="76"/>
      <c r="E30" s="76"/>
      <c r="G30" s="76"/>
      <c r="H30" s="76"/>
      <c r="I30" s="76"/>
      <c r="J30" s="76"/>
      <c r="K30" s="76"/>
      <c r="L30" s="76"/>
      <c r="M30" s="76"/>
      <c r="O30" s="10"/>
    </row>
    <row r="31" spans="1:19" ht="14.5" customHeight="1" x14ac:dyDescent="0.25">
      <c r="O31" s="10"/>
    </row>
    <row r="32" spans="1:19" ht="14.5" customHeight="1" x14ac:dyDescent="0.25"/>
    <row r="33" spans="3:14" ht="14.5" customHeight="1" x14ac:dyDescent="0.25"/>
    <row r="34" spans="3:14" ht="14.5" customHeight="1" x14ac:dyDescent="0.25"/>
    <row r="35" spans="3:14" ht="14.5" customHeight="1" x14ac:dyDescent="0.25"/>
    <row r="36" spans="3:14" ht="14.5" customHeight="1" x14ac:dyDescent="0.25"/>
    <row r="37" spans="3:14" ht="14.5" customHeight="1" x14ac:dyDescent="0.25"/>
    <row r="38" spans="3:14" ht="14.5" customHeight="1" x14ac:dyDescent="0.25"/>
    <row r="39" spans="3:14" ht="14.5" customHeight="1" x14ac:dyDescent="0.25"/>
    <row r="40" spans="3:14" ht="14.5" customHeight="1" x14ac:dyDescent="0.25"/>
    <row r="47" spans="3:14" x14ac:dyDescent="0.25">
      <c r="C47" s="206" t="s">
        <v>121</v>
      </c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</row>
    <row r="48" spans="3:14" ht="14.5" customHeight="1" x14ac:dyDescent="0.25"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</row>
    <row r="49" spans="1:16" ht="31.5" customHeight="1" x14ac:dyDescent="0.25"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</row>
    <row r="50" spans="1:16" ht="24.75" customHeight="1" x14ac:dyDescent="0.25"/>
    <row r="51" spans="1:16" ht="14.5" customHeight="1" x14ac:dyDescent="0.25"/>
    <row r="53" spans="1:16" x14ac:dyDescent="0.25">
      <c r="A53" s="78"/>
      <c r="B53" s="12"/>
      <c r="O53" s="12"/>
      <c r="P53" s="12"/>
    </row>
  </sheetData>
  <mergeCells count="50">
    <mergeCell ref="C2:Q2"/>
    <mergeCell ref="A4:N4"/>
    <mergeCell ref="A9:B9"/>
    <mergeCell ref="B11:C11"/>
    <mergeCell ref="D11:H11"/>
    <mergeCell ref="I11:K11"/>
    <mergeCell ref="L11:O11"/>
    <mergeCell ref="C7:Q8"/>
    <mergeCell ref="I10:P10"/>
    <mergeCell ref="F12:H12"/>
    <mergeCell ref="I12:K12"/>
    <mergeCell ref="L12:O12"/>
    <mergeCell ref="F13:H13"/>
    <mergeCell ref="I13:K13"/>
    <mergeCell ref="L13:O13"/>
    <mergeCell ref="F14:H14"/>
    <mergeCell ref="I14:K14"/>
    <mergeCell ref="L14:O14"/>
    <mergeCell ref="F15:H15"/>
    <mergeCell ref="I15:K15"/>
    <mergeCell ref="L15:O15"/>
    <mergeCell ref="F16:H16"/>
    <mergeCell ref="I16:K16"/>
    <mergeCell ref="L16:O16"/>
    <mergeCell ref="F17:H17"/>
    <mergeCell ref="I17:K17"/>
    <mergeCell ref="L17:O17"/>
    <mergeCell ref="F18:H18"/>
    <mergeCell ref="I18:K18"/>
    <mergeCell ref="L18:O18"/>
    <mergeCell ref="F19:H19"/>
    <mergeCell ref="I19:K19"/>
    <mergeCell ref="L19:O19"/>
    <mergeCell ref="F20:H20"/>
    <mergeCell ref="I20:K20"/>
    <mergeCell ref="L20:O20"/>
    <mergeCell ref="F21:H21"/>
    <mergeCell ref="I21:K21"/>
    <mergeCell ref="L21:O21"/>
    <mergeCell ref="F22:H22"/>
    <mergeCell ref="I22:K22"/>
    <mergeCell ref="L22:O22"/>
    <mergeCell ref="F23:H23"/>
    <mergeCell ref="I23:K23"/>
    <mergeCell ref="L23:O23"/>
    <mergeCell ref="B24:C24"/>
    <mergeCell ref="F24:H24"/>
    <mergeCell ref="I24:K24"/>
    <mergeCell ref="L24:O24"/>
    <mergeCell ref="C47:N49"/>
  </mergeCells>
  <conditionalFormatting sqref="P12:P23">
    <cfRule type="iconSet" priority="2">
      <iconSet showValue="0">
        <cfvo type="percent" val="0"/>
        <cfvo type="num" val="0.85"/>
        <cfvo type="num" val="1"/>
      </iconSet>
    </cfRule>
  </conditionalFormatting>
  <conditionalFormatting sqref="P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4"/>
  <sheetViews>
    <sheetView workbookViewId="0">
      <selection activeCell="B14" sqref="B14:C14"/>
    </sheetView>
  </sheetViews>
  <sheetFormatPr defaultColWidth="8.81640625" defaultRowHeight="14.5" x14ac:dyDescent="0.35"/>
  <cols>
    <col min="1" max="1" width="9.453125" style="5" customWidth="1"/>
    <col min="2" max="2" width="3" style="5" customWidth="1"/>
    <col min="3" max="3" width="7.1796875" style="5" customWidth="1"/>
    <col min="4" max="5" width="0.81640625" style="5" customWidth="1"/>
    <col min="6" max="6" width="12.7265625" style="5" customWidth="1"/>
    <col min="7" max="7" width="3.81640625" style="5" customWidth="1"/>
    <col min="8" max="8" width="3.453125" style="5" customWidth="1"/>
    <col min="9" max="9" width="15.7265625" style="5" customWidth="1"/>
    <col min="10" max="10" width="3.81640625" style="5" customWidth="1"/>
    <col min="11" max="11" width="3.7265625" style="5" customWidth="1"/>
    <col min="12" max="12" width="9.54296875" style="5" customWidth="1"/>
    <col min="13" max="13" width="2.54296875" style="5" customWidth="1"/>
    <col min="14" max="14" width="2.7265625" style="5" customWidth="1"/>
    <col min="15" max="15" width="3" style="5" customWidth="1"/>
    <col min="16" max="16" width="2.7265625" style="5" customWidth="1"/>
    <col min="17" max="17" width="8.7265625" style="5" customWidth="1"/>
    <col min="18" max="21" width="8.81640625" style="5"/>
    <col min="22" max="22" width="9.7265625" style="5" customWidth="1"/>
    <col min="23" max="16384" width="8.81640625" style="5"/>
  </cols>
  <sheetData>
    <row r="1" spans="1:24" ht="15" customHeight="1" x14ac:dyDescent="0.35"/>
    <row r="2" spans="1:24" ht="15.75" customHeight="1" x14ac:dyDescent="0.35">
      <c r="C2" s="175" t="s">
        <v>15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24" ht="15.75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4" ht="22.15" customHeight="1" x14ac:dyDescent="0.3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1:24" ht="14.5" customHeight="1" x14ac:dyDescent="0.35"/>
    <row r="6" spans="1:24" ht="15.65" customHeight="1" x14ac:dyDescent="0.35">
      <c r="C6" s="42" t="s">
        <v>27</v>
      </c>
      <c r="D6" s="17"/>
      <c r="E6" s="17"/>
    </row>
    <row r="7" spans="1:24" ht="14.5" customHeight="1" x14ac:dyDescent="0.35">
      <c r="C7" s="205" t="s">
        <v>76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</row>
    <row r="8" spans="1:24" ht="14.5" customHeight="1" x14ac:dyDescent="0.35"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</row>
    <row r="9" spans="1:24" ht="12" customHeight="1" x14ac:dyDescent="0.35">
      <c r="A9" s="212" t="s">
        <v>44</v>
      </c>
      <c r="B9" s="212"/>
      <c r="D9" s="15"/>
      <c r="E9" s="15"/>
    </row>
    <row r="10" spans="1:24" ht="14.5" customHeight="1" x14ac:dyDescent="0.35">
      <c r="B10" s="43" t="s">
        <v>19</v>
      </c>
      <c r="I10" s="178" t="s">
        <v>116</v>
      </c>
      <c r="J10" s="178"/>
      <c r="K10" s="178"/>
      <c r="L10" s="178"/>
      <c r="M10" s="178"/>
      <c r="N10" s="178"/>
      <c r="O10" s="178"/>
      <c r="P10" s="178"/>
    </row>
    <row r="11" spans="1:24" ht="27.65" customHeight="1" x14ac:dyDescent="0.35">
      <c r="B11" s="171" t="s">
        <v>14</v>
      </c>
      <c r="C11" s="171"/>
      <c r="D11" s="177" t="s">
        <v>28</v>
      </c>
      <c r="E11" s="177"/>
      <c r="F11" s="177"/>
      <c r="G11" s="177"/>
      <c r="H11" s="177"/>
      <c r="I11" s="177" t="s">
        <v>86</v>
      </c>
      <c r="J11" s="177"/>
      <c r="K11" s="177"/>
      <c r="L11" s="177" t="s">
        <v>21</v>
      </c>
      <c r="M11" s="177"/>
      <c r="N11" s="177"/>
      <c r="O11" s="177"/>
      <c r="P11" s="89">
        <v>3</v>
      </c>
      <c r="S11" s="16"/>
      <c r="T11" s="16"/>
      <c r="U11" s="16"/>
      <c r="V11" s="16"/>
      <c r="W11" s="16"/>
      <c r="X11" s="16"/>
    </row>
    <row r="12" spans="1:24" ht="13.15" customHeight="1" x14ac:dyDescent="0.35">
      <c r="B12" s="12" t="s">
        <v>13</v>
      </c>
      <c r="C12" s="12"/>
      <c r="D12" s="7"/>
      <c r="E12" s="7"/>
      <c r="F12" s="207">
        <f>'[4]Dados Meta 2'!$B23</f>
        <v>2911</v>
      </c>
      <c r="G12" s="207"/>
      <c r="H12" s="207"/>
      <c r="I12" s="207">
        <f>'[4]Dados Meta 2'!$G23</f>
        <v>43</v>
      </c>
      <c r="J12" s="207"/>
      <c r="K12" s="207"/>
      <c r="L12" s="208">
        <f>'[4]Dados Meta 2'!$K23</f>
        <v>1.0010094277027064</v>
      </c>
      <c r="M12" s="208"/>
      <c r="N12" s="208"/>
      <c r="O12" s="208"/>
      <c r="P12" s="84">
        <f t="shared" ref="P12:P23" si="0">L12</f>
        <v>1.0010094277027064</v>
      </c>
      <c r="Q12" s="8"/>
      <c r="R12" s="8"/>
      <c r="S12" s="8"/>
      <c r="T12" s="16"/>
      <c r="U12" s="16"/>
      <c r="V12" s="16"/>
      <c r="W12" s="16"/>
      <c r="X12" s="16"/>
    </row>
    <row r="13" spans="1:24" ht="13.15" customHeight="1" x14ac:dyDescent="0.35">
      <c r="B13" s="57" t="s">
        <v>12</v>
      </c>
      <c r="C13" s="57"/>
      <c r="D13" s="3"/>
      <c r="E13" s="3"/>
      <c r="F13" s="207">
        <f>'[4]Dados Meta 2'!$B24</f>
        <v>2745</v>
      </c>
      <c r="G13" s="207"/>
      <c r="H13" s="207"/>
      <c r="I13" s="207">
        <f>'[4]Dados Meta 2'!$G24</f>
        <v>288</v>
      </c>
      <c r="J13" s="207"/>
      <c r="K13" s="207"/>
      <c r="L13" s="208">
        <f>'[4]Dados Meta 2'!$K24</f>
        <v>1.0054461667364891</v>
      </c>
      <c r="M13" s="208"/>
      <c r="N13" s="208"/>
      <c r="O13" s="208"/>
      <c r="P13" s="84">
        <f t="shared" si="0"/>
        <v>1.0054461667364891</v>
      </c>
      <c r="Q13" s="8"/>
      <c r="R13" s="8"/>
      <c r="S13" s="8"/>
      <c r="T13" s="16"/>
      <c r="U13" s="16"/>
      <c r="V13" s="16"/>
      <c r="W13" s="16"/>
      <c r="X13" s="16"/>
    </row>
    <row r="14" spans="1:24" ht="13.15" customHeight="1" x14ac:dyDescent="0.35">
      <c r="B14" s="12" t="s">
        <v>11</v>
      </c>
      <c r="C14" s="12"/>
      <c r="D14" s="7"/>
      <c r="E14" s="7"/>
      <c r="F14" s="207">
        <f>'[4]Dados Meta 2'!$B25</f>
        <v>2513</v>
      </c>
      <c r="G14" s="207"/>
      <c r="H14" s="207"/>
      <c r="I14" s="207">
        <f>'[4]Dados Meta 2'!$G25</f>
        <v>320</v>
      </c>
      <c r="J14" s="207"/>
      <c r="K14" s="207"/>
      <c r="L14" s="208">
        <f>'[4]Dados Meta 2'!$K25</f>
        <v>1.0114801781817471</v>
      </c>
      <c r="M14" s="208"/>
      <c r="N14" s="208"/>
      <c r="O14" s="208"/>
      <c r="P14" s="84">
        <f t="shared" si="0"/>
        <v>1.0114801781817471</v>
      </c>
      <c r="Q14" s="8"/>
      <c r="R14" s="8"/>
      <c r="S14" s="8"/>
      <c r="T14" s="16"/>
      <c r="U14" s="16"/>
      <c r="V14" s="16"/>
      <c r="W14" s="16"/>
      <c r="X14" s="16"/>
    </row>
    <row r="15" spans="1:24" ht="13.15" customHeight="1" x14ac:dyDescent="0.35">
      <c r="A15" s="7"/>
      <c r="B15" s="57" t="s">
        <v>10</v>
      </c>
      <c r="C15" s="57"/>
      <c r="D15" s="3"/>
      <c r="E15" s="3"/>
      <c r="F15" s="207">
        <f>'[4]Dados Meta 2'!$B26</f>
        <v>2373</v>
      </c>
      <c r="G15" s="207"/>
      <c r="H15" s="207"/>
      <c r="I15" s="207">
        <f>'[4]Dados Meta 2'!$G26</f>
        <v>251</v>
      </c>
      <c r="J15" s="207"/>
      <c r="K15" s="207"/>
      <c r="L15" s="208">
        <f>'[4]Dados Meta 2'!$K26</f>
        <v>1.0151912860490504</v>
      </c>
      <c r="M15" s="208"/>
      <c r="N15" s="208"/>
      <c r="O15" s="208"/>
      <c r="P15" s="84">
        <f t="shared" si="0"/>
        <v>1.0151912860490504</v>
      </c>
      <c r="Q15" s="8"/>
      <c r="R15" s="8"/>
      <c r="T15" s="16"/>
      <c r="U15" s="16"/>
      <c r="V15" s="16"/>
      <c r="W15" s="16"/>
      <c r="X15" s="16"/>
    </row>
    <row r="16" spans="1:24" ht="13.15" customHeight="1" x14ac:dyDescent="0.35">
      <c r="A16" s="7"/>
      <c r="B16" s="12" t="s">
        <v>9</v>
      </c>
      <c r="C16" s="12"/>
      <c r="D16" s="7"/>
      <c r="E16" s="7"/>
      <c r="F16" s="207">
        <f>'[4]Dados Meta 2'!$B27</f>
        <v>2213</v>
      </c>
      <c r="G16" s="207"/>
      <c r="H16" s="207"/>
      <c r="I16" s="207">
        <f>'[4]Dados Meta 2'!$G27</f>
        <v>219</v>
      </c>
      <c r="J16" s="207"/>
      <c r="K16" s="207"/>
      <c r="L16" s="208">
        <f>'[4]Dados Meta 2'!$K27</f>
        <v>1.0193197472912232</v>
      </c>
      <c r="M16" s="208"/>
      <c r="N16" s="208"/>
      <c r="O16" s="208"/>
      <c r="P16" s="84">
        <f t="shared" si="0"/>
        <v>1.0193197472912232</v>
      </c>
      <c r="Q16" s="8"/>
      <c r="R16" s="8"/>
      <c r="S16" s="8"/>
      <c r="T16" s="16"/>
      <c r="U16" s="16"/>
      <c r="V16" s="16"/>
      <c r="W16" s="16"/>
      <c r="X16" s="16"/>
    </row>
    <row r="17" spans="1:24" ht="13.15" customHeight="1" x14ac:dyDescent="0.35">
      <c r="A17" s="7"/>
      <c r="B17" s="57" t="s">
        <v>8</v>
      </c>
      <c r="C17" s="57"/>
      <c r="D17" s="163"/>
      <c r="E17" s="3"/>
      <c r="F17" s="207">
        <f>'[4]Dados Meta 2'!$B28</f>
        <v>2242</v>
      </c>
      <c r="G17" s="207"/>
      <c r="H17" s="207"/>
      <c r="I17" s="207">
        <f>'[4]Dados Meta 2'!$G28</f>
        <v>147</v>
      </c>
      <c r="J17" s="207"/>
      <c r="K17" s="207"/>
      <c r="L17" s="208">
        <f>'[4]Dados Meta 2'!$K28</f>
        <v>1.0188201626939855</v>
      </c>
      <c r="M17" s="208"/>
      <c r="N17" s="208"/>
      <c r="O17" s="208"/>
      <c r="P17" s="84">
        <f t="shared" si="0"/>
        <v>1.0188201626939855</v>
      </c>
      <c r="R17" s="16"/>
      <c r="S17" s="16"/>
      <c r="T17" s="16"/>
      <c r="U17" s="16"/>
      <c r="V17" s="16"/>
      <c r="W17" s="16"/>
      <c r="X17" s="16"/>
    </row>
    <row r="18" spans="1:24" ht="13.15" customHeight="1" x14ac:dyDescent="0.35">
      <c r="A18" s="7"/>
      <c r="B18" s="12" t="s">
        <v>7</v>
      </c>
      <c r="C18" s="12"/>
      <c r="D18" s="7"/>
      <c r="E18" s="7"/>
      <c r="F18" s="207">
        <f>'[4]Dados Meta 2'!$B29</f>
        <v>2306</v>
      </c>
      <c r="G18" s="207"/>
      <c r="H18" s="207"/>
      <c r="I18" s="207">
        <f>'[4]Dados Meta 2'!$G29</f>
        <v>149</v>
      </c>
      <c r="J18" s="207"/>
      <c r="K18" s="207"/>
      <c r="L18" s="208">
        <f>'[4]Dados Meta 2'!$K29</f>
        <v>1.0174969184980307</v>
      </c>
      <c r="M18" s="208"/>
      <c r="N18" s="208"/>
      <c r="O18" s="208"/>
      <c r="P18" s="84">
        <f t="shared" si="0"/>
        <v>1.0174969184980307</v>
      </c>
      <c r="R18" s="16"/>
      <c r="S18" s="16"/>
      <c r="T18" s="16"/>
      <c r="U18" s="16"/>
      <c r="V18" s="16"/>
      <c r="W18" s="16"/>
      <c r="X18" s="16"/>
    </row>
    <row r="19" spans="1:24" ht="13.15" customHeight="1" x14ac:dyDescent="0.35">
      <c r="B19" s="57" t="s">
        <v>6</v>
      </c>
      <c r="C19" s="57"/>
      <c r="D19" s="3"/>
      <c r="E19" s="3"/>
      <c r="F19" s="207">
        <f>'[4]Dados Meta 2'!$B30</f>
        <v>2326</v>
      </c>
      <c r="G19" s="207"/>
      <c r="H19" s="207"/>
      <c r="I19" s="207">
        <f>'[4]Dados Meta 2'!$G30</f>
        <v>220</v>
      </c>
      <c r="J19" s="207"/>
      <c r="K19" s="207"/>
      <c r="L19" s="208">
        <f>'[4]Dados Meta 2'!$K30</f>
        <v>1.0173198999471831</v>
      </c>
      <c r="M19" s="208"/>
      <c r="N19" s="208"/>
      <c r="O19" s="208"/>
      <c r="P19" s="84">
        <f t="shared" si="0"/>
        <v>1.0173198999471831</v>
      </c>
      <c r="R19" s="16"/>
      <c r="S19" s="16"/>
      <c r="T19" s="16"/>
      <c r="U19" s="16"/>
      <c r="V19" s="16"/>
      <c r="W19" s="16"/>
      <c r="X19" s="16"/>
    </row>
    <row r="20" spans="1:24" ht="13.15" customHeight="1" x14ac:dyDescent="0.35">
      <c r="B20" s="12" t="s">
        <v>5</v>
      </c>
      <c r="C20" s="12"/>
      <c r="D20" s="7"/>
      <c r="E20" s="7"/>
      <c r="F20" s="207">
        <f>'[4]Dados Meta 2'!$B31</f>
        <v>2290</v>
      </c>
      <c r="G20" s="207"/>
      <c r="H20" s="207"/>
      <c r="I20" s="207">
        <f>'[4]Dados Meta 2'!$G31</f>
        <v>216</v>
      </c>
      <c r="J20" s="207"/>
      <c r="K20" s="207"/>
      <c r="L20" s="208">
        <f>'[4]Dados Meta 2'!$K31</f>
        <v>1.0184537366459749</v>
      </c>
      <c r="M20" s="208"/>
      <c r="N20" s="208"/>
      <c r="O20" s="208"/>
      <c r="P20" s="84">
        <f t="shared" si="0"/>
        <v>1.0184537366459749</v>
      </c>
      <c r="R20" s="16"/>
      <c r="S20" s="16"/>
      <c r="T20" s="16"/>
      <c r="U20" s="16"/>
      <c r="V20" s="16"/>
      <c r="W20" s="16"/>
      <c r="X20" s="16"/>
    </row>
    <row r="21" spans="1:24" ht="13.15" customHeight="1" x14ac:dyDescent="0.35">
      <c r="B21" s="57" t="s">
        <v>4</v>
      </c>
      <c r="C21" s="57"/>
      <c r="D21" s="3"/>
      <c r="E21" s="3"/>
      <c r="F21" s="207">
        <f>'[4]Dados Meta 2'!$B32</f>
        <v>2334</v>
      </c>
      <c r="G21" s="207"/>
      <c r="H21" s="207"/>
      <c r="I21" s="207">
        <f>'[4]Dados Meta 2'!$G32</f>
        <v>157</v>
      </c>
      <c r="J21" s="207"/>
      <c r="K21" s="207"/>
      <c r="L21" s="208">
        <f>'[4]Dados Meta 2'!$K32</f>
        <v>1.0176294102234131</v>
      </c>
      <c r="M21" s="208"/>
      <c r="N21" s="208"/>
      <c r="O21" s="208"/>
      <c r="P21" s="84">
        <f t="shared" si="0"/>
        <v>1.0176294102234131</v>
      </c>
    </row>
    <row r="22" spans="1:24" ht="13.15" customHeight="1" x14ac:dyDescent="0.35">
      <c r="B22" s="12" t="s">
        <v>3</v>
      </c>
      <c r="C22" s="12"/>
      <c r="D22" s="7"/>
      <c r="E22" s="7"/>
      <c r="F22" s="207">
        <f>'[4]Dados Meta 2'!$B33</f>
        <v>2311</v>
      </c>
      <c r="G22" s="207"/>
      <c r="H22" s="207"/>
      <c r="I22" s="207">
        <f>'[4]Dados Meta 2'!$G33</f>
        <v>131</v>
      </c>
      <c r="J22" s="207"/>
      <c r="K22" s="207"/>
      <c r="L22" s="208">
        <f>'[4]Dados Meta 2'!$K33</f>
        <v>1.0183386186531511</v>
      </c>
      <c r="M22" s="208"/>
      <c r="N22" s="208"/>
      <c r="O22" s="208"/>
      <c r="P22" s="84">
        <f t="shared" si="0"/>
        <v>1.0183386186531511</v>
      </c>
    </row>
    <row r="23" spans="1:24" ht="13.15" customHeight="1" x14ac:dyDescent="0.35">
      <c r="B23" s="57" t="s">
        <v>2</v>
      </c>
      <c r="C23" s="57"/>
      <c r="D23" s="3"/>
      <c r="E23" s="3"/>
      <c r="F23" s="207">
        <f>'[4]Dados Meta 2'!$B34</f>
        <v>2289</v>
      </c>
      <c r="G23" s="207"/>
      <c r="H23" s="207"/>
      <c r="I23" s="207">
        <f>'[4]Dados Meta 2'!$G34</f>
        <v>89</v>
      </c>
      <c r="J23" s="207"/>
      <c r="K23" s="207"/>
      <c r="L23" s="208">
        <f>'[4]Dados Meta 2'!$K34</f>
        <v>1.0189669981316354</v>
      </c>
      <c r="M23" s="208"/>
      <c r="N23" s="208"/>
      <c r="O23" s="208"/>
      <c r="P23" s="84">
        <f t="shared" si="0"/>
        <v>1.0189669981316354</v>
      </c>
    </row>
    <row r="24" spans="1:24" ht="14.5" customHeight="1" x14ac:dyDescent="0.35">
      <c r="B24" s="171" t="s">
        <v>1</v>
      </c>
      <c r="C24" s="171"/>
      <c r="D24" s="2"/>
      <c r="E24" s="2"/>
      <c r="F24" s="172" t="s">
        <v>49</v>
      </c>
      <c r="G24" s="172"/>
      <c r="H24" s="172"/>
      <c r="I24" s="172">
        <f>SUM(I12:I23)</f>
        <v>2230</v>
      </c>
      <c r="J24" s="172"/>
      <c r="K24" s="172"/>
      <c r="L24" s="174">
        <f>'[4]Dados Meta 2'!$K$35</f>
        <v>1.0189669981316354</v>
      </c>
      <c r="M24" s="174"/>
      <c r="N24" s="174"/>
      <c r="O24" s="174"/>
      <c r="P24" s="87">
        <f>L24</f>
        <v>1.0189669981316354</v>
      </c>
    </row>
    <row r="25" spans="1:24" ht="13.15" customHeight="1" x14ac:dyDescent="0.35">
      <c r="B25" s="9" t="s">
        <v>23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24" ht="13.15" customHeight="1" x14ac:dyDescent="0.35">
      <c r="B26" s="9" t="s">
        <v>45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24" ht="13.15" customHeight="1" x14ac:dyDescent="0.35">
      <c r="B27" s="9" t="s">
        <v>53</v>
      </c>
      <c r="C27" s="9"/>
      <c r="D27" s="9"/>
      <c r="E27" s="9"/>
      <c r="F27" s="9"/>
      <c r="G27" s="70" t="s">
        <v>0</v>
      </c>
      <c r="I27" s="9"/>
      <c r="J27" s="70" t="s">
        <v>51</v>
      </c>
      <c r="M27" s="9" t="s">
        <v>52</v>
      </c>
    </row>
    <row r="28" spans="1:24" ht="13.15" customHeight="1" x14ac:dyDescent="0.35">
      <c r="B28" s="9"/>
      <c r="C28" s="9"/>
      <c r="D28" s="9"/>
      <c r="E28" s="9"/>
      <c r="G28" s="9"/>
      <c r="H28" s="9"/>
      <c r="K28" s="9"/>
    </row>
    <row r="29" spans="1:24" ht="13.15" customHeight="1" x14ac:dyDescent="0.35">
      <c r="B29" s="9"/>
      <c r="C29" s="9"/>
      <c r="D29" s="9"/>
      <c r="E29" s="9"/>
      <c r="G29" s="9"/>
      <c r="H29" s="9"/>
      <c r="I29" s="9"/>
      <c r="K29" s="9"/>
      <c r="L29" s="9"/>
      <c r="M29" s="9"/>
      <c r="O29" s="10"/>
    </row>
    <row r="30" spans="1:24" ht="13.15" customHeight="1" x14ac:dyDescent="0.35">
      <c r="B30" s="9"/>
      <c r="C30" s="9"/>
      <c r="D30" s="9"/>
      <c r="E30" s="9"/>
      <c r="G30" s="9"/>
      <c r="H30" s="9"/>
      <c r="I30" s="22"/>
      <c r="L30" s="9"/>
      <c r="M30" s="9"/>
      <c r="O30" s="10"/>
    </row>
    <row r="31" spans="1:24" ht="14.5" customHeight="1" x14ac:dyDescent="0.35">
      <c r="O31" s="10"/>
    </row>
    <row r="32" spans="1:24" ht="14.5" customHeight="1" x14ac:dyDescent="0.35"/>
    <row r="33" spans="3:16" ht="14.5" customHeight="1" x14ac:dyDescent="0.35"/>
    <row r="34" spans="3:16" ht="14.5" customHeight="1" x14ac:dyDescent="0.35"/>
    <row r="35" spans="3:16" ht="14.5" customHeight="1" x14ac:dyDescent="0.35"/>
    <row r="36" spans="3:16" ht="14.5" customHeight="1" x14ac:dyDescent="0.35"/>
    <row r="37" spans="3:16" ht="14.5" customHeight="1" x14ac:dyDescent="0.35"/>
    <row r="38" spans="3:16" ht="14.5" customHeight="1" x14ac:dyDescent="0.35"/>
    <row r="39" spans="3:16" ht="14.5" customHeight="1" x14ac:dyDescent="0.35"/>
    <row r="40" spans="3:16" ht="14.5" customHeight="1" x14ac:dyDescent="0.35"/>
    <row r="47" spans="3:16" ht="15" customHeight="1" x14ac:dyDescent="0.35">
      <c r="C47" s="211" t="s">
        <v>132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3:16" ht="14.5" customHeight="1" x14ac:dyDescent="0.35"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"/>
      <c r="P48" s="11"/>
    </row>
    <row r="49" spans="1:16" ht="14.5" customHeight="1" x14ac:dyDescent="0.35">
      <c r="B49" s="2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"/>
      <c r="P49" s="11"/>
    </row>
    <row r="50" spans="1:16" ht="18.75" customHeight="1" x14ac:dyDescent="0.35">
      <c r="B50" s="2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"/>
      <c r="P50" s="11"/>
    </row>
    <row r="51" spans="1:16" x14ac:dyDescent="0.3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11"/>
    </row>
    <row r="52" spans="1:16" x14ac:dyDescent="0.3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3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35">
      <c r="A54" s="13"/>
    </row>
  </sheetData>
  <mergeCells count="50">
    <mergeCell ref="C2:Q2"/>
    <mergeCell ref="A4:N4"/>
    <mergeCell ref="A9:B9"/>
    <mergeCell ref="B11:C11"/>
    <mergeCell ref="D11:H11"/>
    <mergeCell ref="I11:K11"/>
    <mergeCell ref="L11:O11"/>
    <mergeCell ref="I10:P10"/>
    <mergeCell ref="C7:Q8"/>
    <mergeCell ref="F12:H12"/>
    <mergeCell ref="I12:K12"/>
    <mergeCell ref="L12:O12"/>
    <mergeCell ref="F13:H13"/>
    <mergeCell ref="I13:K13"/>
    <mergeCell ref="L13:O13"/>
    <mergeCell ref="F14:H14"/>
    <mergeCell ref="I14:K14"/>
    <mergeCell ref="L14:O14"/>
    <mergeCell ref="F15:H15"/>
    <mergeCell ref="I15:K15"/>
    <mergeCell ref="L15:O15"/>
    <mergeCell ref="F16:H16"/>
    <mergeCell ref="I16:K16"/>
    <mergeCell ref="L16:O16"/>
    <mergeCell ref="F17:H17"/>
    <mergeCell ref="I17:K17"/>
    <mergeCell ref="L17:O17"/>
    <mergeCell ref="F18:H18"/>
    <mergeCell ref="I18:K18"/>
    <mergeCell ref="L18:O18"/>
    <mergeCell ref="F19:H19"/>
    <mergeCell ref="I19:K19"/>
    <mergeCell ref="L19:O19"/>
    <mergeCell ref="F20:H20"/>
    <mergeCell ref="I20:K20"/>
    <mergeCell ref="L20:O20"/>
    <mergeCell ref="F21:H21"/>
    <mergeCell ref="I21:K21"/>
    <mergeCell ref="L21:O21"/>
    <mergeCell ref="F22:H22"/>
    <mergeCell ref="I22:K22"/>
    <mergeCell ref="L22:O22"/>
    <mergeCell ref="F23:H23"/>
    <mergeCell ref="I23:K23"/>
    <mergeCell ref="L23:O23"/>
    <mergeCell ref="B24:C24"/>
    <mergeCell ref="F24:H24"/>
    <mergeCell ref="I24:K24"/>
    <mergeCell ref="L24:O24"/>
    <mergeCell ref="C47:N50"/>
  </mergeCells>
  <conditionalFormatting sqref="P12:P23">
    <cfRule type="iconSet" priority="2">
      <iconSet showValue="0">
        <cfvo type="percent" val="0"/>
        <cfvo type="num" val="0.85"/>
        <cfvo type="num" val="1"/>
      </iconSet>
    </cfRule>
  </conditionalFormatting>
  <conditionalFormatting sqref="P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4"/>
  <sheetViews>
    <sheetView workbookViewId="0">
      <selection activeCell="B14" sqref="B14:C14"/>
    </sheetView>
  </sheetViews>
  <sheetFormatPr defaultColWidth="8.81640625" defaultRowHeight="14.5" x14ac:dyDescent="0.25"/>
  <cols>
    <col min="1" max="1" width="9.453125" style="16" customWidth="1"/>
    <col min="2" max="2" width="3" style="16" customWidth="1"/>
    <col min="3" max="3" width="7.1796875" style="16" customWidth="1"/>
    <col min="4" max="5" width="0.81640625" style="16" customWidth="1"/>
    <col min="6" max="6" width="12.7265625" style="16" customWidth="1"/>
    <col min="7" max="7" width="3.7265625" style="16" customWidth="1"/>
    <col min="8" max="8" width="3.54296875" style="16" customWidth="1"/>
    <col min="9" max="9" width="15.7265625" style="16" customWidth="1"/>
    <col min="10" max="10" width="3.7265625" style="16" customWidth="1"/>
    <col min="11" max="11" width="4.453125" style="16" customWidth="1"/>
    <col min="12" max="12" width="9.54296875" style="16" customWidth="1"/>
    <col min="13" max="13" width="2.54296875" style="16" customWidth="1"/>
    <col min="14" max="14" width="2.7265625" style="16" customWidth="1"/>
    <col min="15" max="15" width="3" style="16" customWidth="1"/>
    <col min="16" max="16" width="2.7265625" style="16" customWidth="1"/>
    <col min="17" max="17" width="8.7265625" style="16" customWidth="1"/>
    <col min="18" max="18" width="11.453125" style="16" customWidth="1"/>
    <col min="19" max="21" width="8.81640625" style="16"/>
    <col min="22" max="22" width="9.7265625" style="16" customWidth="1"/>
    <col min="23" max="16384" width="8.81640625" style="16"/>
  </cols>
  <sheetData>
    <row r="1" spans="1:19" ht="15" customHeight="1" x14ac:dyDescent="0.25"/>
    <row r="2" spans="1:19" ht="15.75" customHeight="1" x14ac:dyDescent="0.25">
      <c r="C2" s="209" t="s">
        <v>15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9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9" ht="22.1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1:19" ht="14.5" customHeight="1" x14ac:dyDescent="0.25"/>
    <row r="6" spans="1:19" ht="15.65" customHeight="1" x14ac:dyDescent="0.25">
      <c r="C6" s="42" t="s">
        <v>27</v>
      </c>
      <c r="D6" s="17"/>
      <c r="E6" s="17"/>
    </row>
    <row r="7" spans="1:19" ht="14.5" customHeight="1" x14ac:dyDescent="0.25">
      <c r="C7" s="205" t="s">
        <v>76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</row>
    <row r="8" spans="1:19" ht="14.5" customHeight="1" x14ac:dyDescent="0.25"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</row>
    <row r="9" spans="1:19" ht="12" customHeight="1" x14ac:dyDescent="0.25">
      <c r="A9" s="210" t="s">
        <v>44</v>
      </c>
      <c r="B9" s="210"/>
      <c r="D9" s="72"/>
      <c r="E9" s="72"/>
    </row>
    <row r="10" spans="1:19" ht="14.5" customHeight="1" x14ac:dyDescent="0.25">
      <c r="B10" s="73" t="s">
        <v>20</v>
      </c>
      <c r="I10" s="178" t="s">
        <v>116</v>
      </c>
      <c r="J10" s="178"/>
      <c r="K10" s="178"/>
      <c r="L10" s="178"/>
      <c r="M10" s="178"/>
      <c r="N10" s="178"/>
      <c r="O10" s="178"/>
      <c r="P10" s="178"/>
    </row>
    <row r="11" spans="1:19" ht="27.65" customHeight="1" x14ac:dyDescent="0.15">
      <c r="B11" s="171" t="s">
        <v>14</v>
      </c>
      <c r="C11" s="171"/>
      <c r="D11" s="177" t="s">
        <v>28</v>
      </c>
      <c r="E11" s="177"/>
      <c r="F11" s="177"/>
      <c r="G11" s="177"/>
      <c r="H11" s="177"/>
      <c r="I11" s="177" t="s">
        <v>86</v>
      </c>
      <c r="J11" s="177"/>
      <c r="K11" s="177"/>
      <c r="L11" s="177" t="s">
        <v>21</v>
      </c>
      <c r="M11" s="177"/>
      <c r="N11" s="177"/>
      <c r="O11" s="177"/>
      <c r="P11" s="89">
        <v>3</v>
      </c>
    </row>
    <row r="12" spans="1:19" ht="13.15" customHeight="1" x14ac:dyDescent="0.25">
      <c r="B12" s="12" t="s">
        <v>13</v>
      </c>
      <c r="C12" s="12"/>
      <c r="D12" s="12"/>
      <c r="E12" s="12"/>
      <c r="F12" s="207">
        <f>'[4]Dados Meta 2'!$B41</f>
        <v>45206</v>
      </c>
      <c r="G12" s="207"/>
      <c r="H12" s="207"/>
      <c r="I12" s="207">
        <f>'[4]Dados Meta 2'!$G41</f>
        <v>3549</v>
      </c>
      <c r="J12" s="207"/>
      <c r="K12" s="207"/>
      <c r="L12" s="208">
        <f>'[4]Dados Meta 2'!$K41</f>
        <v>0.86810104889051176</v>
      </c>
      <c r="M12" s="208"/>
      <c r="N12" s="208"/>
      <c r="O12" s="208"/>
      <c r="P12" s="85">
        <f t="shared" ref="P12:P23" si="0">L12</f>
        <v>0.86810104889051176</v>
      </c>
      <c r="Q12" s="75"/>
      <c r="R12" s="75"/>
      <c r="S12" s="75"/>
    </row>
    <row r="13" spans="1:19" ht="13.15" customHeight="1" x14ac:dyDescent="0.25">
      <c r="B13" s="57" t="s">
        <v>12</v>
      </c>
      <c r="C13" s="57"/>
      <c r="D13" s="57"/>
      <c r="E13" s="57"/>
      <c r="F13" s="207">
        <f>'[4]Dados Meta 2'!$B42</f>
        <v>39882</v>
      </c>
      <c r="G13" s="207"/>
      <c r="H13" s="207"/>
      <c r="I13" s="207">
        <f>'[4]Dados Meta 2'!$G42</f>
        <v>5480</v>
      </c>
      <c r="J13" s="207"/>
      <c r="K13" s="207"/>
      <c r="L13" s="208">
        <f>'[4]Dados Meta 2'!$K42</f>
        <v>0.89262104273459641</v>
      </c>
      <c r="M13" s="208"/>
      <c r="N13" s="208"/>
      <c r="O13" s="208"/>
      <c r="P13" s="85">
        <f t="shared" si="0"/>
        <v>0.89262104273459641</v>
      </c>
      <c r="Q13" s="75"/>
      <c r="R13" s="75"/>
      <c r="S13" s="75"/>
    </row>
    <row r="14" spans="1:19" ht="13.15" customHeight="1" x14ac:dyDescent="0.25">
      <c r="B14" s="12" t="s">
        <v>11</v>
      </c>
      <c r="C14" s="12"/>
      <c r="D14" s="12"/>
      <c r="E14" s="12"/>
      <c r="F14" s="207">
        <f>'[4]Dados Meta 2'!$B43</f>
        <v>34317</v>
      </c>
      <c r="G14" s="207"/>
      <c r="H14" s="207"/>
      <c r="I14" s="207">
        <f>'[4]Dados Meta 2'!$G43</f>
        <v>5673</v>
      </c>
      <c r="J14" s="207"/>
      <c r="K14" s="207"/>
      <c r="L14" s="208">
        <f>'[4]Dados Meta 2'!$K43</f>
        <v>0.91817935709821241</v>
      </c>
      <c r="M14" s="208"/>
      <c r="N14" s="208"/>
      <c r="O14" s="208"/>
      <c r="P14" s="85">
        <f t="shared" si="0"/>
        <v>0.91817935709821241</v>
      </c>
      <c r="Q14" s="75"/>
      <c r="R14" s="75"/>
      <c r="S14" s="75"/>
    </row>
    <row r="15" spans="1:19" ht="13.15" customHeight="1" x14ac:dyDescent="0.25">
      <c r="A15" s="12"/>
      <c r="B15" s="57" t="s">
        <v>10</v>
      </c>
      <c r="C15" s="57"/>
      <c r="D15" s="57"/>
      <c r="E15" s="57"/>
      <c r="F15" s="207">
        <f>'[4]Dados Meta 2'!$B44</f>
        <v>29943</v>
      </c>
      <c r="G15" s="207"/>
      <c r="H15" s="207"/>
      <c r="I15" s="207">
        <f>'[4]Dados Meta 2'!$G44</f>
        <v>4517</v>
      </c>
      <c r="J15" s="207"/>
      <c r="K15" s="207"/>
      <c r="L15" s="208">
        <f>'[4]Dados Meta 2'!$K44</f>
        <v>0.93828516671971152</v>
      </c>
      <c r="M15" s="208"/>
      <c r="N15" s="208"/>
      <c r="O15" s="208"/>
      <c r="P15" s="85">
        <f t="shared" si="0"/>
        <v>0.93828516671971152</v>
      </c>
      <c r="Q15" s="75"/>
      <c r="R15" s="75"/>
      <c r="S15" s="75"/>
    </row>
    <row r="16" spans="1:19" ht="13.15" customHeight="1" x14ac:dyDescent="0.25">
      <c r="A16" s="12"/>
      <c r="B16" s="12" t="s">
        <v>9</v>
      </c>
      <c r="C16" s="12"/>
      <c r="D16" s="12"/>
      <c r="E16" s="12"/>
      <c r="F16" s="207">
        <f>'[4]Dados Meta 2'!$B45</f>
        <v>25246</v>
      </c>
      <c r="G16" s="207"/>
      <c r="H16" s="207"/>
      <c r="I16" s="207">
        <f>'[4]Dados Meta 2'!$G45</f>
        <v>4828</v>
      </c>
      <c r="J16" s="207"/>
      <c r="K16" s="207"/>
      <c r="L16" s="208">
        <f>'[4]Dados Meta 2'!$K45</f>
        <v>0.95983740292394548</v>
      </c>
      <c r="M16" s="208"/>
      <c r="N16" s="208"/>
      <c r="O16" s="208"/>
      <c r="P16" s="85">
        <f t="shared" si="0"/>
        <v>0.95983740292394548</v>
      </c>
      <c r="Q16" s="75"/>
      <c r="R16" s="75"/>
      <c r="S16" s="75"/>
    </row>
    <row r="17" spans="1:23" ht="13.15" customHeight="1" x14ac:dyDescent="0.25">
      <c r="A17" s="12"/>
      <c r="B17" s="57" t="s">
        <v>8</v>
      </c>
      <c r="C17" s="57"/>
      <c r="D17" s="165"/>
      <c r="E17" s="57"/>
      <c r="F17" s="207">
        <f>'[4]Dados Meta 2'!$B46</f>
        <v>22166</v>
      </c>
      <c r="G17" s="207"/>
      <c r="H17" s="207"/>
      <c r="I17" s="207">
        <f>'[4]Dados Meta 2'!$G46</f>
        <v>4072</v>
      </c>
      <c r="J17" s="207"/>
      <c r="K17" s="207"/>
      <c r="L17" s="208">
        <f>'[4]Dados Meta 2'!$K46</f>
        <v>0.974345693433741</v>
      </c>
      <c r="M17" s="208"/>
      <c r="N17" s="208"/>
      <c r="O17" s="208"/>
      <c r="P17" s="85">
        <f t="shared" si="0"/>
        <v>0.974345693433741</v>
      </c>
    </row>
    <row r="18" spans="1:23" ht="13.15" customHeight="1" x14ac:dyDescent="0.25">
      <c r="A18" s="12"/>
      <c r="B18" s="12" t="s">
        <v>7</v>
      </c>
      <c r="C18" s="12"/>
      <c r="D18" s="12"/>
      <c r="E18" s="12"/>
      <c r="F18" s="207">
        <f>'[4]Dados Meta 2'!$B47</f>
        <v>19495</v>
      </c>
      <c r="G18" s="207"/>
      <c r="H18" s="207"/>
      <c r="I18" s="207">
        <f>'[4]Dados Meta 2'!$G47</f>
        <v>3365</v>
      </c>
      <c r="J18" s="207"/>
      <c r="K18" s="207"/>
      <c r="L18" s="208">
        <f>'[4]Dados Meta 2'!$K47</f>
        <v>0.98676699082985786</v>
      </c>
      <c r="M18" s="208"/>
      <c r="N18" s="208"/>
      <c r="O18" s="208"/>
      <c r="P18" s="85">
        <f t="shared" si="0"/>
        <v>0.98676699082985786</v>
      </c>
    </row>
    <row r="19" spans="1:23" ht="13.15" customHeight="1" x14ac:dyDescent="0.25">
      <c r="B19" s="57" t="s">
        <v>6</v>
      </c>
      <c r="C19" s="57"/>
      <c r="D19" s="57"/>
      <c r="E19" s="57"/>
      <c r="F19" s="207">
        <f>'[4]Dados Meta 2'!$B48</f>
        <v>16541</v>
      </c>
      <c r="G19" s="207"/>
      <c r="H19" s="207"/>
      <c r="I19" s="207">
        <f>'[4]Dados Meta 2'!$G48</f>
        <v>3560</v>
      </c>
      <c r="J19" s="207"/>
      <c r="K19" s="207"/>
      <c r="L19" s="208">
        <f>'[4]Dados Meta 2'!$K48</f>
        <v>1.0003689523600452</v>
      </c>
      <c r="M19" s="208"/>
      <c r="N19" s="208"/>
      <c r="O19" s="208"/>
      <c r="P19" s="85">
        <f t="shared" si="0"/>
        <v>1.0003689523600452</v>
      </c>
    </row>
    <row r="20" spans="1:23" ht="13.15" customHeight="1" x14ac:dyDescent="0.25">
      <c r="B20" s="12" t="s">
        <v>5</v>
      </c>
      <c r="C20" s="12"/>
      <c r="D20" s="12"/>
      <c r="E20" s="12"/>
      <c r="F20" s="207">
        <f>'[4]Dados Meta 2'!$B49</f>
        <v>14128</v>
      </c>
      <c r="G20" s="207"/>
      <c r="H20" s="207"/>
      <c r="I20" s="207">
        <f>'[4]Dados Meta 2'!$G49</f>
        <v>2812</v>
      </c>
      <c r="J20" s="207"/>
      <c r="K20" s="207"/>
      <c r="L20" s="208">
        <f>'[4]Dados Meta 2'!$K49</f>
        <v>1.0114026511782173</v>
      </c>
      <c r="M20" s="208"/>
      <c r="N20" s="208"/>
      <c r="O20" s="208"/>
      <c r="P20" s="85">
        <f t="shared" si="0"/>
        <v>1.0114026511782173</v>
      </c>
    </row>
    <row r="21" spans="1:23" ht="13.15" customHeight="1" x14ac:dyDescent="0.25">
      <c r="B21" s="57" t="s">
        <v>4</v>
      </c>
      <c r="C21" s="57"/>
      <c r="D21" s="57"/>
      <c r="E21" s="57"/>
      <c r="F21" s="207">
        <f>'[4]Dados Meta 2'!$B50</f>
        <v>12206</v>
      </c>
      <c r="G21" s="207"/>
      <c r="H21" s="207"/>
      <c r="I21" s="207">
        <f>'[4]Dados Meta 2'!$G50</f>
        <v>2309</v>
      </c>
      <c r="J21" s="207"/>
      <c r="K21" s="207"/>
      <c r="L21" s="208">
        <f>'[4]Dados Meta 2'!$K50</f>
        <v>1.0201807534779812</v>
      </c>
      <c r="M21" s="208"/>
      <c r="N21" s="208"/>
      <c r="O21" s="208"/>
      <c r="P21" s="85">
        <f t="shared" si="0"/>
        <v>1.0201807534779812</v>
      </c>
    </row>
    <row r="22" spans="1:23" ht="13.15" customHeight="1" x14ac:dyDescent="0.25">
      <c r="B22" s="12" t="s">
        <v>3</v>
      </c>
      <c r="C22" s="12"/>
      <c r="D22" s="12"/>
      <c r="E22" s="12"/>
      <c r="F22" s="207">
        <f>'[4]Dados Meta 2'!$B51</f>
        <v>10613</v>
      </c>
      <c r="G22" s="207"/>
      <c r="H22" s="207"/>
      <c r="I22" s="207">
        <f>'[4]Dados Meta 2'!$G51</f>
        <v>1860</v>
      </c>
      <c r="J22" s="207"/>
      <c r="K22" s="207"/>
      <c r="L22" s="208">
        <f>'[4]Dados Meta 2'!$K51</f>
        <v>1.0274238922849483</v>
      </c>
      <c r="M22" s="208"/>
      <c r="N22" s="208"/>
      <c r="O22" s="208"/>
      <c r="P22" s="85">
        <f t="shared" si="0"/>
        <v>1.0274238922849483</v>
      </c>
    </row>
    <row r="23" spans="1:23" ht="13.15" customHeight="1" x14ac:dyDescent="0.25">
      <c r="B23" s="57" t="s">
        <v>2</v>
      </c>
      <c r="C23" s="57"/>
      <c r="D23" s="57"/>
      <c r="E23" s="57"/>
      <c r="F23" s="207">
        <f>'[4]Dados Meta 2'!$B52</f>
        <v>9509</v>
      </c>
      <c r="G23" s="207"/>
      <c r="H23" s="207"/>
      <c r="I23" s="207">
        <f>'[4]Dados Meta 2'!$G52</f>
        <v>1213</v>
      </c>
      <c r="J23" s="207"/>
      <c r="K23" s="207"/>
      <c r="L23" s="208">
        <f>'[4]Dados Meta 2'!$K52</f>
        <v>1.0324204637859991</v>
      </c>
      <c r="M23" s="208"/>
      <c r="N23" s="208"/>
      <c r="O23" s="208"/>
      <c r="P23" s="85">
        <f t="shared" si="0"/>
        <v>1.0324204637859991</v>
      </c>
    </row>
    <row r="24" spans="1:23" ht="14.5" customHeight="1" x14ac:dyDescent="0.25">
      <c r="B24" s="171" t="s">
        <v>1</v>
      </c>
      <c r="C24" s="171"/>
      <c r="D24" s="2"/>
      <c r="E24" s="2"/>
      <c r="F24" s="172" t="s">
        <v>22</v>
      </c>
      <c r="G24" s="172"/>
      <c r="H24" s="172"/>
      <c r="I24" s="172">
        <f>SUM(I12:I23)</f>
        <v>43238</v>
      </c>
      <c r="J24" s="172"/>
      <c r="K24" s="172"/>
      <c r="L24" s="174">
        <f>'[4]Dados Meta 2'!$K$53</f>
        <v>1.0324204637859991</v>
      </c>
      <c r="M24" s="174"/>
      <c r="N24" s="174"/>
      <c r="O24" s="174"/>
      <c r="P24" s="88">
        <f>L24</f>
        <v>1.0324204637859991</v>
      </c>
    </row>
    <row r="25" spans="1:23" ht="13.15" customHeight="1" x14ac:dyDescent="0.25">
      <c r="B25" s="76" t="s">
        <v>23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23" ht="13.15" customHeight="1" x14ac:dyDescent="0.25">
      <c r="B26" s="76" t="s">
        <v>45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23" ht="13.15" customHeight="1" x14ac:dyDescent="0.25">
      <c r="B27" s="76" t="s">
        <v>53</v>
      </c>
      <c r="C27" s="76"/>
      <c r="D27" s="76"/>
      <c r="E27" s="76"/>
      <c r="F27" s="76"/>
      <c r="G27" s="77" t="s">
        <v>0</v>
      </c>
      <c r="I27" s="76"/>
      <c r="J27" s="77" t="s">
        <v>51</v>
      </c>
      <c r="M27" s="76" t="s">
        <v>52</v>
      </c>
    </row>
    <row r="28" spans="1:23" ht="13.15" customHeight="1" x14ac:dyDescent="0.25">
      <c r="B28" s="76"/>
      <c r="C28" s="76"/>
      <c r="D28" s="76"/>
      <c r="E28" s="76"/>
      <c r="G28" s="76"/>
      <c r="H28" s="76"/>
      <c r="K28" s="76"/>
    </row>
    <row r="29" spans="1:23" ht="13.15" customHeight="1" x14ac:dyDescent="0.25">
      <c r="B29" s="76"/>
      <c r="C29" s="76"/>
      <c r="D29" s="76"/>
      <c r="E29" s="76"/>
      <c r="G29" s="76"/>
      <c r="H29" s="76"/>
      <c r="I29" s="76"/>
      <c r="J29" s="76"/>
      <c r="K29" s="76"/>
      <c r="L29" s="76"/>
      <c r="M29" s="76"/>
      <c r="O29" s="10"/>
      <c r="R29" s="12"/>
      <c r="S29" s="12"/>
      <c r="T29" s="12"/>
      <c r="U29" s="12"/>
      <c r="V29" s="12"/>
      <c r="W29" s="12"/>
    </row>
    <row r="30" spans="1:23" ht="13.15" customHeight="1" x14ac:dyDescent="0.25">
      <c r="B30" s="76"/>
      <c r="C30" s="76"/>
      <c r="D30" s="76"/>
      <c r="E30" s="76"/>
      <c r="G30" s="76"/>
      <c r="H30" s="76"/>
      <c r="I30" s="76"/>
      <c r="J30" s="76"/>
      <c r="K30" s="76"/>
      <c r="L30" s="76"/>
      <c r="M30" s="76"/>
      <c r="O30" s="10"/>
      <c r="R30" s="12"/>
      <c r="S30" s="12"/>
      <c r="T30" s="12"/>
      <c r="U30" s="12"/>
      <c r="V30" s="12"/>
      <c r="W30" s="12"/>
    </row>
    <row r="31" spans="1:23" ht="14.5" customHeight="1" x14ac:dyDescent="0.25">
      <c r="O31" s="10"/>
      <c r="R31" s="12"/>
      <c r="S31" s="12"/>
      <c r="T31" s="12"/>
      <c r="U31" s="12"/>
      <c r="V31" s="12"/>
      <c r="W31" s="12"/>
    </row>
    <row r="32" spans="1:23" ht="14.5" customHeight="1" x14ac:dyDescent="0.25">
      <c r="R32" s="12"/>
      <c r="S32" s="12"/>
      <c r="T32" s="12"/>
      <c r="U32" s="12"/>
      <c r="V32" s="12"/>
      <c r="W32" s="12"/>
    </row>
    <row r="33" spans="3:23" ht="14.5" customHeight="1" x14ac:dyDescent="0.25">
      <c r="R33" s="12"/>
      <c r="S33" s="12"/>
      <c r="T33" s="12"/>
      <c r="U33" s="12"/>
      <c r="V33" s="12"/>
      <c r="W33" s="12"/>
    </row>
    <row r="34" spans="3:23" ht="14.5" customHeight="1" x14ac:dyDescent="0.25"/>
    <row r="35" spans="3:23" ht="14.5" customHeight="1" x14ac:dyDescent="0.25"/>
    <row r="36" spans="3:23" ht="14.5" customHeight="1" x14ac:dyDescent="0.25"/>
    <row r="37" spans="3:23" ht="14.5" customHeight="1" x14ac:dyDescent="0.25"/>
    <row r="38" spans="3:23" ht="14.5" customHeight="1" x14ac:dyDescent="0.25"/>
    <row r="39" spans="3:23" ht="14.5" customHeight="1" x14ac:dyDescent="0.25"/>
    <row r="40" spans="3:23" ht="14.5" customHeight="1" x14ac:dyDescent="0.25">
      <c r="R40" s="12"/>
      <c r="S40" s="12"/>
      <c r="T40" s="12"/>
      <c r="U40" s="12"/>
      <c r="V40" s="12"/>
      <c r="W40" s="12"/>
    </row>
    <row r="41" spans="3:23" x14ac:dyDescent="0.25">
      <c r="R41" s="12"/>
      <c r="S41" s="12"/>
      <c r="T41" s="12"/>
      <c r="U41" s="12"/>
      <c r="V41" s="12"/>
      <c r="W41" s="12"/>
    </row>
    <row r="42" spans="3:23" x14ac:dyDescent="0.25">
      <c r="R42" s="12"/>
      <c r="S42" s="12"/>
      <c r="T42" s="12"/>
      <c r="U42" s="12"/>
      <c r="V42" s="12"/>
      <c r="W42" s="12"/>
    </row>
    <row r="43" spans="3:23" x14ac:dyDescent="0.25">
      <c r="R43" s="12"/>
      <c r="S43" s="12"/>
      <c r="T43" s="12"/>
      <c r="U43" s="12"/>
      <c r="V43" s="12"/>
      <c r="W43" s="12"/>
    </row>
    <row r="44" spans="3:23" x14ac:dyDescent="0.25">
      <c r="R44" s="12"/>
      <c r="S44" s="12"/>
      <c r="T44" s="12"/>
      <c r="U44" s="12"/>
      <c r="V44" s="12"/>
      <c r="W44" s="12"/>
    </row>
    <row r="47" spans="3:23" x14ac:dyDescent="0.25">
      <c r="C47" s="206" t="s">
        <v>122</v>
      </c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</row>
    <row r="48" spans="3:23" ht="14.5" customHeight="1" x14ac:dyDescent="0.25"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P48" s="12"/>
    </row>
    <row r="49" spans="1:16" ht="14.5" customHeight="1" x14ac:dyDescent="0.25"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P49" s="12"/>
    </row>
    <row r="50" spans="1:16" x14ac:dyDescent="0.25"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P50" s="12"/>
    </row>
    <row r="51" spans="1:16" x14ac:dyDescent="0.25"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P51" s="12"/>
    </row>
    <row r="52" spans="1:16" x14ac:dyDescent="0.25">
      <c r="B52" s="12"/>
      <c r="O52" s="12"/>
      <c r="P52" s="12"/>
    </row>
    <row r="53" spans="1:16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x14ac:dyDescent="0.25">
      <c r="A54" s="78"/>
    </row>
  </sheetData>
  <mergeCells count="50">
    <mergeCell ref="C2:Q2"/>
    <mergeCell ref="A4:N4"/>
    <mergeCell ref="A9:B9"/>
    <mergeCell ref="B11:C11"/>
    <mergeCell ref="D11:H11"/>
    <mergeCell ref="I11:K11"/>
    <mergeCell ref="L11:O11"/>
    <mergeCell ref="I10:P10"/>
    <mergeCell ref="C7:Q8"/>
    <mergeCell ref="F12:H12"/>
    <mergeCell ref="I12:K12"/>
    <mergeCell ref="L12:O12"/>
    <mergeCell ref="F13:H13"/>
    <mergeCell ref="I13:K13"/>
    <mergeCell ref="L13:O13"/>
    <mergeCell ref="F14:H14"/>
    <mergeCell ref="I14:K14"/>
    <mergeCell ref="L14:O14"/>
    <mergeCell ref="F15:H15"/>
    <mergeCell ref="I15:K15"/>
    <mergeCell ref="L15:O15"/>
    <mergeCell ref="F16:H16"/>
    <mergeCell ref="I16:K16"/>
    <mergeCell ref="L16:O16"/>
    <mergeCell ref="F17:H17"/>
    <mergeCell ref="I17:K17"/>
    <mergeCell ref="L17:O17"/>
    <mergeCell ref="F18:H18"/>
    <mergeCell ref="I18:K18"/>
    <mergeCell ref="L18:O18"/>
    <mergeCell ref="F19:H19"/>
    <mergeCell ref="I19:K19"/>
    <mergeCell ref="L19:O19"/>
    <mergeCell ref="F20:H20"/>
    <mergeCell ref="I20:K20"/>
    <mergeCell ref="L20:O20"/>
    <mergeCell ref="F21:H21"/>
    <mergeCell ref="I21:K21"/>
    <mergeCell ref="L21:O21"/>
    <mergeCell ref="F22:H22"/>
    <mergeCell ref="I22:K22"/>
    <mergeCell ref="L22:O22"/>
    <mergeCell ref="F23:H23"/>
    <mergeCell ref="I23:K23"/>
    <mergeCell ref="L23:O23"/>
    <mergeCell ref="B24:C24"/>
    <mergeCell ref="F24:H24"/>
    <mergeCell ref="I24:K24"/>
    <mergeCell ref="L24:O24"/>
    <mergeCell ref="C47:N51"/>
  </mergeCells>
  <conditionalFormatting sqref="P12:P23">
    <cfRule type="iconSet" priority="2">
      <iconSet showValue="0">
        <cfvo type="percent" val="0"/>
        <cfvo type="num" val="0.85"/>
        <cfvo type="num" val="1"/>
      </iconSet>
    </cfRule>
  </conditionalFormatting>
  <conditionalFormatting sqref="P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4"/>
  <sheetViews>
    <sheetView workbookViewId="0">
      <selection activeCell="B14" sqref="B14:C14"/>
    </sheetView>
  </sheetViews>
  <sheetFormatPr defaultColWidth="8.81640625" defaultRowHeight="14.5" x14ac:dyDescent="0.25"/>
  <cols>
    <col min="1" max="1" width="9.453125" style="16" customWidth="1"/>
    <col min="2" max="2" width="3" style="16" customWidth="1"/>
    <col min="3" max="3" width="7.1796875" style="16" customWidth="1"/>
    <col min="4" max="5" width="0.81640625" style="16" customWidth="1"/>
    <col min="6" max="6" width="13.453125" style="16" customWidth="1"/>
    <col min="7" max="8" width="1.7265625" style="16" customWidth="1"/>
    <col min="9" max="9" width="3.1796875" style="16" customWidth="1"/>
    <col min="10" max="10" width="16.54296875" style="16" customWidth="1"/>
    <col min="11" max="11" width="2.26953125" style="16" customWidth="1"/>
    <col min="12" max="12" width="2" style="16" customWidth="1"/>
    <col min="13" max="13" width="12" style="16" customWidth="1"/>
    <col min="14" max="14" width="2.54296875" style="16" customWidth="1"/>
    <col min="15" max="15" width="2.7265625" style="16" customWidth="1"/>
    <col min="16" max="16" width="3.7265625" style="16" customWidth="1"/>
    <col min="17" max="17" width="3" style="16" customWidth="1"/>
    <col min="18" max="18" width="9.7265625" style="16" customWidth="1"/>
    <col min="19" max="16384" width="8.81640625" style="16"/>
  </cols>
  <sheetData>
    <row r="1" spans="1:18" ht="15" customHeight="1" x14ac:dyDescent="0.25"/>
    <row r="2" spans="1:18" ht="15.75" customHeight="1" x14ac:dyDescent="0.25">
      <c r="C2" s="209" t="s">
        <v>15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</row>
    <row r="3" spans="1:18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8" ht="22.1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8" ht="14.5" customHeight="1" x14ac:dyDescent="0.25"/>
    <row r="6" spans="1:18" ht="15.65" customHeight="1" x14ac:dyDescent="0.25">
      <c r="C6" s="42" t="s">
        <v>24</v>
      </c>
      <c r="D6" s="17"/>
      <c r="E6" s="17"/>
    </row>
    <row r="7" spans="1:18" ht="14.5" customHeight="1" x14ac:dyDescent="0.25">
      <c r="C7" s="205" t="s">
        <v>77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18" ht="14.5" customHeight="1" x14ac:dyDescent="0.25"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</row>
    <row r="9" spans="1:18" ht="14.5" customHeight="1" x14ac:dyDescent="0.25">
      <c r="B9" s="72"/>
      <c r="C9" s="14" t="s">
        <v>55</v>
      </c>
      <c r="D9" s="72"/>
      <c r="E9" s="72"/>
    </row>
    <row r="10" spans="1:18" ht="12" customHeight="1" x14ac:dyDescent="0.25">
      <c r="B10" s="72"/>
      <c r="C10" s="14"/>
      <c r="D10" s="72"/>
      <c r="E10" s="72"/>
    </row>
    <row r="11" spans="1:18" ht="14.5" customHeight="1" x14ac:dyDescent="0.25">
      <c r="B11" s="73" t="s">
        <v>43</v>
      </c>
      <c r="J11" s="178" t="s">
        <v>116</v>
      </c>
      <c r="K11" s="178"/>
      <c r="L11" s="178"/>
      <c r="M11" s="178"/>
      <c r="N11" s="178"/>
      <c r="O11" s="178"/>
      <c r="P11" s="178"/>
      <c r="Q11" s="178"/>
    </row>
    <row r="12" spans="1:18" ht="27.65" customHeight="1" x14ac:dyDescent="0.15">
      <c r="B12" s="171" t="s">
        <v>14</v>
      </c>
      <c r="C12" s="171"/>
      <c r="D12" s="2"/>
      <c r="E12" s="2"/>
      <c r="F12" s="177" t="s">
        <v>25</v>
      </c>
      <c r="G12" s="177"/>
      <c r="H12" s="177"/>
      <c r="I12" s="177"/>
      <c r="J12" s="177" t="s">
        <v>26</v>
      </c>
      <c r="K12" s="177"/>
      <c r="L12" s="177"/>
      <c r="M12" s="177" t="s">
        <v>61</v>
      </c>
      <c r="N12" s="177"/>
      <c r="O12" s="177"/>
      <c r="P12" s="177"/>
      <c r="Q12" s="89">
        <v>1</v>
      </c>
    </row>
    <row r="13" spans="1:18" ht="13.15" customHeight="1" x14ac:dyDescent="0.25">
      <c r="B13" s="12" t="s">
        <v>13</v>
      </c>
      <c r="C13" s="12"/>
      <c r="D13" s="12"/>
      <c r="E13" s="12"/>
      <c r="F13" s="207">
        <f>'[2]Dados Meta 3'!$F6</f>
        <v>4888</v>
      </c>
      <c r="G13" s="207"/>
      <c r="H13" s="207"/>
      <c r="I13" s="207"/>
      <c r="J13" s="207">
        <f>'[2]Dados Meta 3'!$H6</f>
        <v>13370</v>
      </c>
      <c r="K13" s="207"/>
      <c r="L13" s="207"/>
      <c r="M13" s="208">
        <f>'[2]Dados Meta 3'!$K6</f>
        <v>0.69188988419620467</v>
      </c>
      <c r="N13" s="208"/>
      <c r="O13" s="208"/>
      <c r="P13" s="208"/>
      <c r="Q13" s="85">
        <f>'[2]1º Grau'!$Q12</f>
        <v>0.36559461480927452</v>
      </c>
      <c r="R13" s="75"/>
    </row>
    <row r="14" spans="1:18" ht="13.15" customHeight="1" x14ac:dyDescent="0.25">
      <c r="B14" s="57" t="s">
        <v>12</v>
      </c>
      <c r="C14" s="57"/>
      <c r="D14" s="57"/>
      <c r="E14" s="57"/>
      <c r="F14" s="207">
        <f>'[2]Dados Meta 3'!$F7</f>
        <v>13439</v>
      </c>
      <c r="G14" s="207"/>
      <c r="H14" s="207"/>
      <c r="I14" s="207"/>
      <c r="J14" s="207">
        <f>'[2]Dados Meta 3'!$H7</f>
        <v>25638</v>
      </c>
      <c r="K14" s="207"/>
      <c r="L14" s="207"/>
      <c r="M14" s="208">
        <f>'[2]Dados Meta 3'!$K7</f>
        <v>0.8891497013908598</v>
      </c>
      <c r="N14" s="208"/>
      <c r="O14" s="208"/>
      <c r="P14" s="208"/>
      <c r="Q14" s="85">
        <f>'[2]1º Grau'!$Q13</f>
        <v>0.46982670221493028</v>
      </c>
      <c r="R14" s="75"/>
    </row>
    <row r="15" spans="1:18" ht="13.15" customHeight="1" x14ac:dyDescent="0.25">
      <c r="B15" s="12" t="s">
        <v>11</v>
      </c>
      <c r="C15" s="12"/>
      <c r="D15" s="12"/>
      <c r="E15" s="12"/>
      <c r="F15" s="207">
        <f>'[2]Dados Meta 3'!$F8</f>
        <v>15679</v>
      </c>
      <c r="G15" s="207"/>
      <c r="H15" s="207"/>
      <c r="I15" s="207"/>
      <c r="J15" s="207">
        <f>'[2]Dados Meta 3'!$H8</f>
        <v>29933</v>
      </c>
      <c r="K15" s="207"/>
      <c r="L15" s="207"/>
      <c r="M15" s="208">
        <f>'[2]Dados Meta 3'!$K8</f>
        <v>0.93350180690219475</v>
      </c>
      <c r="N15" s="208"/>
      <c r="O15" s="208"/>
      <c r="P15" s="208"/>
      <c r="Q15" s="85">
        <f>'[2]1º Grau'!$Q14</f>
        <v>0.49326235476711972</v>
      </c>
      <c r="R15" s="75"/>
    </row>
    <row r="16" spans="1:18" ht="13.15" customHeight="1" x14ac:dyDescent="0.25">
      <c r="A16" s="12"/>
      <c r="B16" s="57" t="s">
        <v>10</v>
      </c>
      <c r="C16" s="57"/>
      <c r="D16" s="57"/>
      <c r="E16" s="57"/>
      <c r="F16" s="207">
        <f>'[2]Dados Meta 3'!$F9</f>
        <v>12435</v>
      </c>
      <c r="G16" s="207"/>
      <c r="H16" s="207"/>
      <c r="I16" s="207"/>
      <c r="J16" s="207">
        <f>'[2]Dados Meta 3'!$H9</f>
        <v>25206</v>
      </c>
      <c r="K16" s="207"/>
      <c r="L16" s="207"/>
      <c r="M16" s="208">
        <f>'[2]Dados Meta 3'!$K9</f>
        <v>0.9335385744587561</v>
      </c>
      <c r="N16" s="208"/>
      <c r="O16" s="208"/>
      <c r="P16" s="208"/>
      <c r="Q16" s="85">
        <f>'[2]1º Grau'!$Q15</f>
        <v>0.49328178274400669</v>
      </c>
      <c r="R16" s="75"/>
    </row>
    <row r="17" spans="1:18" ht="13.15" customHeight="1" x14ac:dyDescent="0.25">
      <c r="A17" s="12"/>
      <c r="B17" s="12" t="s">
        <v>9</v>
      </c>
      <c r="C17" s="12"/>
      <c r="D17" s="164"/>
      <c r="E17" s="12"/>
      <c r="F17" s="207">
        <f>'[2]Dados Meta 3'!$F10</f>
        <v>16751</v>
      </c>
      <c r="G17" s="207"/>
      <c r="H17" s="207"/>
      <c r="I17" s="207"/>
      <c r="J17" s="207">
        <f>'[2]Dados Meta 3'!$H10</f>
        <v>32035</v>
      </c>
      <c r="K17" s="207"/>
      <c r="L17" s="207"/>
      <c r="M17" s="208">
        <f>'[2]Dados Meta 3'!$K10</f>
        <v>0.94776765920381922</v>
      </c>
      <c r="N17" s="208"/>
      <c r="O17" s="208"/>
      <c r="P17" s="208"/>
      <c r="Q17" s="85">
        <f>'[2]1º Grau'!$Q16</f>
        <v>0.50080043112329808</v>
      </c>
      <c r="R17" s="75"/>
    </row>
    <row r="18" spans="1:18" ht="13.15" customHeight="1" x14ac:dyDescent="0.25">
      <c r="A18" s="12"/>
      <c r="B18" s="57" t="s">
        <v>8</v>
      </c>
      <c r="C18" s="57"/>
      <c r="D18" s="57"/>
      <c r="E18" s="57"/>
      <c r="F18" s="207">
        <f>'[2]Dados Meta 3'!$F11</f>
        <v>15587</v>
      </c>
      <c r="G18" s="207"/>
      <c r="H18" s="207"/>
      <c r="I18" s="207"/>
      <c r="J18" s="207">
        <f>'[2]Dados Meta 3'!$H11</f>
        <v>30688</v>
      </c>
      <c r="K18" s="207"/>
      <c r="L18" s="207"/>
      <c r="M18" s="208">
        <f>'[2]Dados Meta 3'!$K11</f>
        <v>0.95040291176843439</v>
      </c>
      <c r="N18" s="208"/>
      <c r="O18" s="208"/>
      <c r="P18" s="208"/>
      <c r="Q18" s="85">
        <f>'[2]1º Grau'!$Q17</f>
        <v>0.50219289857844074</v>
      </c>
    </row>
    <row r="19" spans="1:18" ht="13.15" customHeight="1" x14ac:dyDescent="0.25">
      <c r="A19" s="12"/>
      <c r="B19" s="12" t="s">
        <v>7</v>
      </c>
      <c r="C19" s="12"/>
      <c r="D19" s="12"/>
      <c r="E19" s="12"/>
      <c r="F19" s="207">
        <f>'[2]Dados Meta 3'!$F12</f>
        <v>14655</v>
      </c>
      <c r="G19" s="207"/>
      <c r="H19" s="207"/>
      <c r="I19" s="207"/>
      <c r="J19" s="207">
        <f>'[2]Dados Meta 3'!$H12</f>
        <v>29423</v>
      </c>
      <c r="K19" s="207"/>
      <c r="L19" s="207"/>
      <c r="M19" s="208">
        <f>'[2]Dados Meta 3'!$K12</f>
        <v>0.94917348195115436</v>
      </c>
      <c r="N19" s="208"/>
      <c r="O19" s="208"/>
      <c r="P19" s="208"/>
      <c r="Q19" s="85">
        <f>'[2]1º Grau'!$Q18</f>
        <v>0.50154326786298997</v>
      </c>
    </row>
    <row r="20" spans="1:18" ht="13.15" customHeight="1" x14ac:dyDescent="0.25">
      <c r="B20" s="57" t="s">
        <v>6</v>
      </c>
      <c r="C20" s="57"/>
      <c r="D20" s="57"/>
      <c r="E20" s="57"/>
      <c r="F20" s="207">
        <f>'[2]Dados Meta 3'!$F13</f>
        <v>16418</v>
      </c>
      <c r="G20" s="207"/>
      <c r="H20" s="207"/>
      <c r="I20" s="207"/>
      <c r="J20" s="207">
        <f>'[2]Dados Meta 3'!$H13</f>
        <v>33615</v>
      </c>
      <c r="K20" s="207"/>
      <c r="L20" s="207"/>
      <c r="M20" s="208">
        <f>'[2]Dados Meta 3'!$K13</f>
        <v>0.94537503722739091</v>
      </c>
      <c r="N20" s="208"/>
      <c r="O20" s="208"/>
      <c r="P20" s="208"/>
      <c r="Q20" s="85">
        <f>'[2]1º Grau'!$Q19</f>
        <v>0.49953616967095332</v>
      </c>
    </row>
    <row r="21" spans="1:18" ht="13.15" customHeight="1" x14ac:dyDescent="0.25">
      <c r="B21" s="12" t="s">
        <v>5</v>
      </c>
      <c r="C21" s="12"/>
      <c r="D21" s="12"/>
      <c r="E21" s="12"/>
      <c r="F21" s="207">
        <f>'[2]Dados Meta 3'!$F14</f>
        <v>15555</v>
      </c>
      <c r="G21" s="207"/>
      <c r="H21" s="207"/>
      <c r="I21" s="207"/>
      <c r="J21" s="207">
        <f>'[2]Dados Meta 3'!$H14</f>
        <v>32165</v>
      </c>
      <c r="K21" s="207"/>
      <c r="L21" s="207"/>
      <c r="M21" s="208">
        <f>'[2]Dados Meta 3'!$K14</f>
        <v>0.94152669861658533</v>
      </c>
      <c r="N21" s="208"/>
      <c r="O21" s="208"/>
      <c r="P21" s="208"/>
      <c r="Q21" s="85">
        <f>'[2]1º Grau'!$Q20</f>
        <v>0.49750270754900366</v>
      </c>
    </row>
    <row r="22" spans="1:18" ht="13.15" customHeight="1" x14ac:dyDescent="0.25">
      <c r="B22" s="57" t="s">
        <v>4</v>
      </c>
      <c r="C22" s="57"/>
      <c r="D22" s="57"/>
      <c r="E22" s="57"/>
      <c r="F22" s="207">
        <f>'[2]Dados Meta 3'!$F15</f>
        <v>13764</v>
      </c>
      <c r="G22" s="207"/>
      <c r="H22" s="207"/>
      <c r="I22" s="207"/>
      <c r="J22" s="207">
        <f>'[2]Dados Meta 3'!$H15</f>
        <v>28490</v>
      </c>
      <c r="K22" s="207"/>
      <c r="L22" s="207"/>
      <c r="M22" s="208">
        <f>'[2]Dados Meta 3'!$K15</f>
        <v>0.93876208782242465</v>
      </c>
      <c r="N22" s="208"/>
      <c r="O22" s="208"/>
      <c r="P22" s="208"/>
      <c r="Q22" s="85">
        <f>'[2]1º Grau'!$Q21</f>
        <v>0.49604188720536918</v>
      </c>
    </row>
    <row r="23" spans="1:18" ht="13.15" customHeight="1" x14ac:dyDescent="0.25">
      <c r="B23" s="12" t="s">
        <v>3</v>
      </c>
      <c r="C23" s="12"/>
      <c r="D23" s="12"/>
      <c r="E23" s="12"/>
      <c r="F23" s="207">
        <f>'[2]Dados Meta 3'!$F16</f>
        <v>13152</v>
      </c>
      <c r="G23" s="207"/>
      <c r="H23" s="207"/>
      <c r="I23" s="207"/>
      <c r="J23" s="207">
        <f>'[2]Dados Meta 3'!$H16</f>
        <v>26908</v>
      </c>
      <c r="K23" s="207"/>
      <c r="L23" s="207"/>
      <c r="M23" s="208">
        <f>'[2]Dados Meta 3'!$K16</f>
        <v>0.93755880169650785</v>
      </c>
      <c r="N23" s="208"/>
      <c r="O23" s="208"/>
      <c r="P23" s="208"/>
      <c r="Q23" s="85">
        <f>'[2]1º Grau'!$Q22</f>
        <v>0.49540607081643473</v>
      </c>
    </row>
    <row r="24" spans="1:18" ht="13.15" customHeight="1" x14ac:dyDescent="0.25">
      <c r="B24" s="57" t="s">
        <v>2</v>
      </c>
      <c r="C24" s="57"/>
      <c r="D24" s="57"/>
      <c r="E24" s="57"/>
      <c r="F24" s="207">
        <f>'[2]Dados Meta 3'!$F17</f>
        <v>7720</v>
      </c>
      <c r="G24" s="207"/>
      <c r="H24" s="207"/>
      <c r="I24" s="207"/>
      <c r="J24" s="207">
        <f>'[2]Dados Meta 3'!$H17</f>
        <v>17915</v>
      </c>
      <c r="K24" s="207"/>
      <c r="L24" s="207"/>
      <c r="M24" s="208">
        <f>'[2]Dados Meta 3'!$K17</f>
        <v>0.93083994439483708</v>
      </c>
      <c r="N24" s="208"/>
      <c r="O24" s="208"/>
      <c r="P24" s="208"/>
      <c r="Q24" s="85">
        <f>'[2]1º Grau'!$Q23</f>
        <v>0.49185582661823191</v>
      </c>
    </row>
    <row r="25" spans="1:18" ht="14.5" customHeight="1" x14ac:dyDescent="0.25">
      <c r="B25" s="171" t="s">
        <v>1</v>
      </c>
      <c r="C25" s="171"/>
      <c r="D25" s="2"/>
      <c r="E25" s="2"/>
      <c r="F25" s="172">
        <f>SUM(F13:F24)</f>
        <v>160043</v>
      </c>
      <c r="G25" s="172"/>
      <c r="H25" s="172"/>
      <c r="I25" s="172"/>
      <c r="J25" s="172">
        <f>SUM(J13:J24)</f>
        <v>325386</v>
      </c>
      <c r="K25" s="172"/>
      <c r="L25" s="172"/>
      <c r="M25" s="174">
        <f>'[2]Dados Meta 3'!$K$18</f>
        <v>0.93083994439483708</v>
      </c>
      <c r="N25" s="174"/>
      <c r="O25" s="174"/>
      <c r="P25" s="174"/>
      <c r="Q25" s="88">
        <f>M25</f>
        <v>0.93083994439483708</v>
      </c>
    </row>
    <row r="26" spans="1:18" ht="13.15" customHeight="1" x14ac:dyDescent="0.25">
      <c r="B26" s="76" t="s">
        <v>56</v>
      </c>
      <c r="C26" s="76"/>
      <c r="D26" s="76"/>
      <c r="E26" s="76"/>
      <c r="F26" s="76"/>
      <c r="G26" s="76" t="s">
        <v>65</v>
      </c>
      <c r="I26" s="76"/>
      <c r="J26" s="76"/>
      <c r="K26" s="76" t="s">
        <v>51</v>
      </c>
      <c r="N26" s="77" t="s">
        <v>52</v>
      </c>
    </row>
    <row r="27" spans="1:18" ht="13.15" customHeight="1" x14ac:dyDescent="0.25">
      <c r="B27" s="76"/>
      <c r="C27" s="76"/>
      <c r="D27" s="76"/>
      <c r="E27" s="76"/>
      <c r="G27" s="76"/>
      <c r="H27" s="76"/>
      <c r="L27" s="76"/>
    </row>
    <row r="28" spans="1:18" ht="13.15" customHeight="1" x14ac:dyDescent="0.25">
      <c r="B28" s="76"/>
      <c r="C28" s="76"/>
      <c r="D28" s="76"/>
      <c r="E28" s="76"/>
      <c r="G28" s="76"/>
      <c r="H28" s="76"/>
      <c r="I28" s="76"/>
      <c r="J28" s="76"/>
      <c r="K28" s="76"/>
      <c r="L28" s="76"/>
      <c r="M28" s="76"/>
      <c r="N28" s="76"/>
      <c r="P28" s="10"/>
    </row>
    <row r="29" spans="1:18" ht="13.15" customHeight="1" x14ac:dyDescent="0.25">
      <c r="B29" s="76"/>
      <c r="C29" s="76"/>
      <c r="D29" s="76"/>
      <c r="E29" s="76"/>
      <c r="I29" s="76"/>
      <c r="J29" s="76"/>
      <c r="K29" s="76"/>
      <c r="L29" s="76"/>
      <c r="M29" s="76"/>
      <c r="N29" s="76"/>
      <c r="P29" s="10"/>
    </row>
    <row r="30" spans="1:18" ht="14.5" customHeight="1" x14ac:dyDescent="0.25">
      <c r="P30" s="10"/>
    </row>
    <row r="31" spans="1:18" ht="14.5" customHeight="1" x14ac:dyDescent="0.25"/>
    <row r="32" spans="1:18" ht="14.5" customHeight="1" x14ac:dyDescent="0.25"/>
    <row r="33" spans="2:17" ht="14.5" customHeight="1" x14ac:dyDescent="0.25"/>
    <row r="34" spans="2:17" ht="14.5" customHeight="1" x14ac:dyDescent="0.25"/>
    <row r="35" spans="2:17" ht="14.5" customHeight="1" x14ac:dyDescent="0.25"/>
    <row r="36" spans="2:17" ht="14.5" customHeight="1" x14ac:dyDescent="0.25"/>
    <row r="37" spans="2:17" ht="14.5" customHeight="1" x14ac:dyDescent="0.25"/>
    <row r="38" spans="2:17" ht="14.5" customHeight="1" x14ac:dyDescent="0.25"/>
    <row r="39" spans="2:17" ht="14.5" customHeight="1" x14ac:dyDescent="0.25"/>
    <row r="47" spans="2:17" ht="14.5" customHeight="1" x14ac:dyDescent="0.25">
      <c r="Q47" s="12"/>
    </row>
    <row r="48" spans="2:17" ht="15" customHeight="1" x14ac:dyDescent="0.25">
      <c r="B48" s="12"/>
      <c r="C48" s="206" t="s">
        <v>133</v>
      </c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12"/>
    </row>
    <row r="49" spans="1:17" ht="18" customHeight="1" x14ac:dyDescent="0.25">
      <c r="B49" s="12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12"/>
    </row>
    <row r="50" spans="1:17" ht="18" customHeight="1" x14ac:dyDescent="0.25">
      <c r="B50" s="12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12"/>
    </row>
    <row r="51" spans="1:17" ht="18" customHeight="1" x14ac:dyDescent="0.25">
      <c r="B51" s="12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"/>
    </row>
    <row r="52" spans="1:17" ht="18" customHeight="1" x14ac:dyDescent="0.25"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12"/>
    </row>
    <row r="53" spans="1:17" ht="18" customHeight="1" x14ac:dyDescent="0.25"/>
    <row r="54" spans="1:17" x14ac:dyDescent="0.25">
      <c r="A54" s="78"/>
    </row>
  </sheetData>
  <mergeCells count="49">
    <mergeCell ref="M12:P12"/>
    <mergeCell ref="C2:R2"/>
    <mergeCell ref="M25:P25"/>
    <mergeCell ref="A4:O4"/>
    <mergeCell ref="C7:R8"/>
    <mergeCell ref="B12:C12"/>
    <mergeCell ref="F12:I12"/>
    <mergeCell ref="J12:L12"/>
    <mergeCell ref="J11:Q11"/>
    <mergeCell ref="F13:I13"/>
    <mergeCell ref="J13:L13"/>
    <mergeCell ref="M13:P13"/>
    <mergeCell ref="F14:I14"/>
    <mergeCell ref="J14:L14"/>
    <mergeCell ref="M14:P14"/>
    <mergeCell ref="F15:I15"/>
    <mergeCell ref="J15:L15"/>
    <mergeCell ref="M15:P15"/>
    <mergeCell ref="F16:I16"/>
    <mergeCell ref="J16:L16"/>
    <mergeCell ref="M16:P16"/>
    <mergeCell ref="F17:I17"/>
    <mergeCell ref="J17:L17"/>
    <mergeCell ref="M17:P17"/>
    <mergeCell ref="F18:I18"/>
    <mergeCell ref="J18:L18"/>
    <mergeCell ref="M18:P18"/>
    <mergeCell ref="F19:I19"/>
    <mergeCell ref="J19:L19"/>
    <mergeCell ref="M19:P19"/>
    <mergeCell ref="F20:I20"/>
    <mergeCell ref="J20:L20"/>
    <mergeCell ref="M20:P20"/>
    <mergeCell ref="F21:I21"/>
    <mergeCell ref="J21:L21"/>
    <mergeCell ref="M21:P21"/>
    <mergeCell ref="F22:I22"/>
    <mergeCell ref="J22:L22"/>
    <mergeCell ref="M22:P22"/>
    <mergeCell ref="B25:C25"/>
    <mergeCell ref="F25:I25"/>
    <mergeCell ref="J25:L25"/>
    <mergeCell ref="C48:P52"/>
    <mergeCell ref="F23:I23"/>
    <mergeCell ref="J23:L23"/>
    <mergeCell ref="M23:P23"/>
    <mergeCell ref="F24:I24"/>
    <mergeCell ref="J24:L24"/>
    <mergeCell ref="M24:P24"/>
  </mergeCells>
  <conditionalFormatting sqref="Q13:Q25">
    <cfRule type="iconSet" priority="3">
      <iconSet showValue="0">
        <cfvo type="percent" val="0"/>
        <cfvo type="num" val="0"/>
        <cfvo type="num" val="0.4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5"/>
  <sheetViews>
    <sheetView workbookViewId="0">
      <selection activeCell="S9" sqref="S9"/>
    </sheetView>
  </sheetViews>
  <sheetFormatPr defaultColWidth="8.81640625" defaultRowHeight="14.5" x14ac:dyDescent="0.35"/>
  <cols>
    <col min="1" max="1" width="9.453125" style="5" customWidth="1"/>
    <col min="2" max="2" width="3" style="5" customWidth="1"/>
    <col min="3" max="3" width="7.1796875" style="5" customWidth="1"/>
    <col min="4" max="5" width="0.81640625" style="5" customWidth="1"/>
    <col min="6" max="6" width="11.54296875" style="5" customWidth="1"/>
    <col min="7" max="8" width="1.7265625" style="5" customWidth="1"/>
    <col min="9" max="9" width="3.1796875" style="5" customWidth="1"/>
    <col min="10" max="10" width="14.26953125" style="5" customWidth="1"/>
    <col min="11" max="11" width="2.26953125" style="5" customWidth="1"/>
    <col min="12" max="12" width="2" style="5" customWidth="1"/>
    <col min="13" max="13" width="9.54296875" style="5" customWidth="1"/>
    <col min="14" max="14" width="2.54296875" style="5" customWidth="1"/>
    <col min="15" max="15" width="2.7265625" style="5" customWidth="1"/>
    <col min="16" max="16" width="3.7265625" style="5" customWidth="1"/>
    <col min="17" max="17" width="3" style="5" customWidth="1"/>
    <col min="18" max="18" width="9.7265625" style="5" customWidth="1"/>
    <col min="19" max="16384" width="8.81640625" style="5"/>
  </cols>
  <sheetData>
    <row r="1" spans="1:18" ht="15" customHeight="1" x14ac:dyDescent="0.35"/>
    <row r="2" spans="1:18" ht="15.75" customHeight="1" x14ac:dyDescent="0.35">
      <c r="C2" s="175" t="s">
        <v>15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ht="15.75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ht="22.15" customHeight="1" x14ac:dyDescent="0.3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18" ht="14.5" customHeight="1" x14ac:dyDescent="0.35"/>
    <row r="6" spans="1:18" ht="15.65" customHeight="1" x14ac:dyDescent="0.35">
      <c r="C6" s="42" t="s">
        <v>47</v>
      </c>
      <c r="D6" s="17"/>
      <c r="E6" s="17"/>
    </row>
    <row r="7" spans="1:18" ht="15" customHeight="1" x14ac:dyDescent="0.35">
      <c r="C7" s="179" t="s">
        <v>117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</row>
    <row r="8" spans="1:18" ht="15" customHeight="1" x14ac:dyDescent="0.35"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</row>
    <row r="9" spans="1:18" ht="17.149999999999999" customHeight="1" x14ac:dyDescent="0.35"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</row>
    <row r="10" spans="1:18" ht="14.5" customHeight="1" x14ac:dyDescent="0.35">
      <c r="B10" s="43" t="s">
        <v>16</v>
      </c>
      <c r="J10" s="178" t="s">
        <v>116</v>
      </c>
      <c r="K10" s="178"/>
      <c r="L10" s="178"/>
      <c r="M10" s="178"/>
      <c r="N10" s="178"/>
      <c r="O10" s="178"/>
      <c r="P10" s="178"/>
      <c r="Q10" s="178"/>
    </row>
    <row r="11" spans="1:18" ht="27.65" customHeight="1" x14ac:dyDescent="0.35">
      <c r="B11" s="171" t="s">
        <v>14</v>
      </c>
      <c r="C11" s="171"/>
      <c r="D11" s="2"/>
      <c r="E11" s="2"/>
      <c r="F11" s="177" t="s">
        <v>48</v>
      </c>
      <c r="G11" s="177"/>
      <c r="H11" s="177"/>
      <c r="I11" s="177"/>
      <c r="J11" s="177" t="s">
        <v>62</v>
      </c>
      <c r="K11" s="177"/>
      <c r="L11" s="177"/>
      <c r="M11" s="177" t="s">
        <v>61</v>
      </c>
      <c r="N11" s="177"/>
      <c r="O11" s="177"/>
      <c r="P11" s="177"/>
      <c r="Q11" s="89">
        <v>2</v>
      </c>
    </row>
    <row r="12" spans="1:18" ht="13.15" customHeight="1" x14ac:dyDescent="0.35">
      <c r="B12" s="7" t="s">
        <v>13</v>
      </c>
      <c r="C12" s="7"/>
      <c r="D12" s="7"/>
      <c r="E12" s="7"/>
      <c r="F12" s="168">
        <f>'[1]2022'!$F2</f>
        <v>25030</v>
      </c>
      <c r="G12" s="168"/>
      <c r="H12" s="168"/>
      <c r="I12" s="168"/>
      <c r="J12" s="169">
        <f>'[1]2022'!$N2</f>
        <v>0.95810942269632016</v>
      </c>
      <c r="K12" s="169"/>
      <c r="L12" s="169"/>
      <c r="M12" s="170">
        <f t="shared" ref="M12:M24" si="0">54.02%/J12</f>
        <v>0.56381869043701116</v>
      </c>
      <c r="N12" s="170"/>
      <c r="O12" s="170"/>
      <c r="P12" s="170"/>
      <c r="Q12" s="84">
        <f t="shared" ref="Q12:Q23" si="1">M12</f>
        <v>0.56381869043701116</v>
      </c>
      <c r="R12" s="8"/>
    </row>
    <row r="13" spans="1:18" ht="13.15" customHeight="1" x14ac:dyDescent="0.35">
      <c r="B13" s="3" t="s">
        <v>12</v>
      </c>
      <c r="C13" s="3"/>
      <c r="D13" s="3"/>
      <c r="E13" s="3"/>
      <c r="F13" s="168">
        <f>'[1]2022'!$F3</f>
        <v>53204</v>
      </c>
      <c r="G13" s="168"/>
      <c r="H13" s="168"/>
      <c r="I13" s="168"/>
      <c r="J13" s="169">
        <f>'[1]2022'!$N3</f>
        <v>0.87660000126419857</v>
      </c>
      <c r="K13" s="169"/>
      <c r="L13" s="169"/>
      <c r="M13" s="170">
        <f t="shared" si="0"/>
        <v>0.6162445804482598</v>
      </c>
      <c r="N13" s="170"/>
      <c r="O13" s="170"/>
      <c r="P13" s="170"/>
      <c r="Q13" s="84">
        <f t="shared" si="1"/>
        <v>0.6162445804482598</v>
      </c>
      <c r="R13" s="8"/>
    </row>
    <row r="14" spans="1:18" ht="13.15" customHeight="1" x14ac:dyDescent="0.35">
      <c r="B14" s="7" t="s">
        <v>11</v>
      </c>
      <c r="C14" s="7"/>
      <c r="D14" s="7"/>
      <c r="E14" s="7"/>
      <c r="F14" s="168">
        <f>'[1]2022'!$F4</f>
        <v>50048</v>
      </c>
      <c r="G14" s="168"/>
      <c r="H14" s="168"/>
      <c r="I14" s="168"/>
      <c r="J14" s="169">
        <f>'[1]2022'!$N4</f>
        <v>0.81027552025840677</v>
      </c>
      <c r="K14" s="169"/>
      <c r="L14" s="169"/>
      <c r="M14" s="170">
        <f t="shared" si="0"/>
        <v>0.66668680775117539</v>
      </c>
      <c r="N14" s="170"/>
      <c r="O14" s="170"/>
      <c r="P14" s="170"/>
      <c r="Q14" s="84">
        <f t="shared" si="1"/>
        <v>0.66668680775117539</v>
      </c>
      <c r="R14" s="8"/>
    </row>
    <row r="15" spans="1:18" ht="13.15" customHeight="1" x14ac:dyDescent="0.35">
      <c r="A15" s="7"/>
      <c r="B15" s="3" t="s">
        <v>10</v>
      </c>
      <c r="C15" s="3"/>
      <c r="D15" s="3"/>
      <c r="E15" s="3"/>
      <c r="F15" s="168">
        <f>'[1]2022'!$F5</f>
        <v>36428</v>
      </c>
      <c r="G15" s="168"/>
      <c r="H15" s="168"/>
      <c r="I15" s="168"/>
      <c r="J15" s="169">
        <f>'[1]2022'!$N5</f>
        <v>0.73837682128164117</v>
      </c>
      <c r="K15" s="169"/>
      <c r="L15" s="169"/>
      <c r="M15" s="170">
        <f t="shared" si="0"/>
        <v>0.73160476389595386</v>
      </c>
      <c r="N15" s="170"/>
      <c r="O15" s="170"/>
      <c r="P15" s="170"/>
      <c r="Q15" s="84">
        <f t="shared" si="1"/>
        <v>0.73160476389595386</v>
      </c>
      <c r="R15" s="8"/>
    </row>
    <row r="16" spans="1:18" ht="13.15" customHeight="1" x14ac:dyDescent="0.35">
      <c r="A16" s="7"/>
      <c r="B16" s="7" t="s">
        <v>9</v>
      </c>
      <c r="C16" s="7"/>
      <c r="D16" s="7"/>
      <c r="E16" s="7"/>
      <c r="F16" s="168">
        <f>'[1]2022'!$F6</f>
        <v>53126</v>
      </c>
      <c r="G16" s="168"/>
      <c r="H16" s="168"/>
      <c r="I16" s="168"/>
      <c r="J16" s="169">
        <f>'[1]2022'!$N6</f>
        <v>0.67716683971379643</v>
      </c>
      <c r="K16" s="169"/>
      <c r="L16" s="169"/>
      <c r="M16" s="170">
        <f t="shared" si="0"/>
        <v>0.79773545944499402</v>
      </c>
      <c r="N16" s="170"/>
      <c r="O16" s="170"/>
      <c r="P16" s="170"/>
      <c r="Q16" s="84">
        <f t="shared" si="1"/>
        <v>0.79773545944499402</v>
      </c>
      <c r="R16" s="8"/>
    </row>
    <row r="17" spans="1:17" ht="13.15" customHeight="1" x14ac:dyDescent="0.35">
      <c r="A17" s="7"/>
      <c r="B17" s="3" t="s">
        <v>8</v>
      </c>
      <c r="C17" s="3"/>
      <c r="D17" s="163"/>
      <c r="E17" s="3"/>
      <c r="F17" s="168">
        <f>'[1]2022'!$F7</f>
        <v>47287</v>
      </c>
      <c r="G17" s="168"/>
      <c r="H17" s="168"/>
      <c r="I17" s="168"/>
      <c r="J17" s="169">
        <f>'[1]2022'!$N7</f>
        <v>0.63198328006311721</v>
      </c>
      <c r="K17" s="169"/>
      <c r="L17" s="169"/>
      <c r="M17" s="170">
        <f t="shared" si="0"/>
        <v>0.85476944887853579</v>
      </c>
      <c r="N17" s="170"/>
      <c r="O17" s="170"/>
      <c r="P17" s="170"/>
      <c r="Q17" s="84">
        <f t="shared" si="1"/>
        <v>0.85476944887853579</v>
      </c>
    </row>
    <row r="18" spans="1:17" ht="13.15" customHeight="1" x14ac:dyDescent="0.35">
      <c r="A18" s="7"/>
      <c r="B18" s="7" t="s">
        <v>7</v>
      </c>
      <c r="C18" s="7"/>
      <c r="D18" s="7"/>
      <c r="E18" s="7"/>
      <c r="F18" s="168">
        <f>'[1]2022'!$F8</f>
        <v>48776</v>
      </c>
      <c r="G18" s="168"/>
      <c r="H18" s="168"/>
      <c r="I18" s="168"/>
      <c r="J18" s="169">
        <f>'[1]2022'!$N8</f>
        <v>0.58799743674429683</v>
      </c>
      <c r="K18" s="169"/>
      <c r="L18" s="169"/>
      <c r="M18" s="170">
        <f t="shared" si="0"/>
        <v>0.91871148791234858</v>
      </c>
      <c r="N18" s="170"/>
      <c r="O18" s="170"/>
      <c r="P18" s="170"/>
      <c r="Q18" s="84">
        <f t="shared" si="1"/>
        <v>0.91871148791234858</v>
      </c>
    </row>
    <row r="19" spans="1:17" ht="13.15" customHeight="1" x14ac:dyDescent="0.35">
      <c r="B19" s="3" t="s">
        <v>6</v>
      </c>
      <c r="C19" s="3"/>
      <c r="D19" s="3"/>
      <c r="E19" s="3"/>
      <c r="F19" s="168">
        <f>'[1]2022'!$F9</f>
        <v>54617</v>
      </c>
      <c r="G19" s="168"/>
      <c r="H19" s="168"/>
      <c r="I19" s="168"/>
      <c r="J19" s="169">
        <f>'[1]2022'!$N9</f>
        <v>0.54755591337489296</v>
      </c>
      <c r="K19" s="169"/>
      <c r="L19" s="169"/>
      <c r="M19" s="170">
        <f t="shared" si="0"/>
        <v>0.98656591373554103</v>
      </c>
      <c r="N19" s="170"/>
      <c r="O19" s="170"/>
      <c r="P19" s="170"/>
      <c r="Q19" s="84">
        <f t="shared" si="1"/>
        <v>0.98656591373554103</v>
      </c>
    </row>
    <row r="20" spans="1:17" ht="13.15" customHeight="1" x14ac:dyDescent="0.35">
      <c r="B20" s="7" t="s">
        <v>5</v>
      </c>
      <c r="C20" s="7"/>
      <c r="D20" s="7"/>
      <c r="E20" s="7"/>
      <c r="F20" s="168">
        <f>'[1]2022'!$F10</f>
        <v>55899</v>
      </c>
      <c r="G20" s="168"/>
      <c r="H20" s="168"/>
      <c r="I20" s="168"/>
      <c r="J20" s="169">
        <f>'[1]2022'!$N10</f>
        <v>0.50529167022250387</v>
      </c>
      <c r="K20" s="169"/>
      <c r="L20" s="169"/>
      <c r="M20" s="170">
        <f t="shared" si="0"/>
        <v>1.0690855041448126</v>
      </c>
      <c r="N20" s="170"/>
      <c r="O20" s="170"/>
      <c r="P20" s="170"/>
      <c r="Q20" s="84">
        <f t="shared" si="1"/>
        <v>1.0690855041448126</v>
      </c>
    </row>
    <row r="21" spans="1:17" ht="13.15" customHeight="1" x14ac:dyDescent="0.35">
      <c r="B21" s="3" t="s">
        <v>4</v>
      </c>
      <c r="C21" s="3"/>
      <c r="D21" s="3"/>
      <c r="E21" s="3"/>
      <c r="F21" s="168">
        <f>'[1]2022'!$F11</f>
        <v>43473</v>
      </c>
      <c r="G21" s="168"/>
      <c r="H21" s="168"/>
      <c r="I21" s="168"/>
      <c r="J21" s="169">
        <f>'[1]2022'!$N11</f>
        <v>0.48014708750034824</v>
      </c>
      <c r="K21" s="169"/>
      <c r="L21" s="169"/>
      <c r="M21" s="170">
        <f t="shared" si="0"/>
        <v>1.1250719083026994</v>
      </c>
      <c r="N21" s="170"/>
      <c r="O21" s="170"/>
      <c r="P21" s="170"/>
      <c r="Q21" s="84">
        <f t="shared" si="1"/>
        <v>1.1250719083026994</v>
      </c>
    </row>
    <row r="22" spans="1:17" ht="13.15" customHeight="1" x14ac:dyDescent="0.35">
      <c r="B22" s="7" t="s">
        <v>3</v>
      </c>
      <c r="C22" s="7"/>
      <c r="D22" s="7"/>
      <c r="E22" s="7"/>
      <c r="F22" s="168">
        <f>'[1]2022'!$F12</f>
        <v>43506</v>
      </c>
      <c r="G22" s="168"/>
      <c r="H22" s="168"/>
      <c r="I22" s="168"/>
      <c r="J22" s="169">
        <f>'[1]2022'!$N12</f>
        <v>0.45612038671352162</v>
      </c>
      <c r="K22" s="169"/>
      <c r="L22" s="169"/>
      <c r="M22" s="170">
        <f t="shared" si="0"/>
        <v>1.1843364509363332</v>
      </c>
      <c r="N22" s="170"/>
      <c r="O22" s="170"/>
      <c r="P22" s="170"/>
      <c r="Q22" s="84">
        <f t="shared" si="1"/>
        <v>1.1843364509363332</v>
      </c>
    </row>
    <row r="23" spans="1:17" ht="13.15" customHeight="1" x14ac:dyDescent="0.35">
      <c r="B23" s="3" t="s">
        <v>2</v>
      </c>
      <c r="C23" s="3"/>
      <c r="D23" s="3"/>
      <c r="E23" s="3"/>
      <c r="F23" s="168">
        <f>'[1]2022'!$F13</f>
        <v>31152</v>
      </c>
      <c r="G23" s="168"/>
      <c r="H23" s="168"/>
      <c r="I23" s="168"/>
      <c r="J23" s="169">
        <f>'[1]2022'!$N13</f>
        <v>0.48811557841239567</v>
      </c>
      <c r="K23" s="169"/>
      <c r="L23" s="169"/>
      <c r="M23" s="170">
        <f t="shared" si="0"/>
        <v>1.1067050999622052</v>
      </c>
      <c r="N23" s="170"/>
      <c r="O23" s="170"/>
      <c r="P23" s="170"/>
      <c r="Q23" s="84">
        <f t="shared" si="1"/>
        <v>1.1067050999622052</v>
      </c>
    </row>
    <row r="24" spans="1:17" ht="14.5" customHeight="1" x14ac:dyDescent="0.35">
      <c r="B24" s="171" t="s">
        <v>1</v>
      </c>
      <c r="C24" s="171"/>
      <c r="D24" s="2"/>
      <c r="E24" s="2"/>
      <c r="F24" s="172">
        <f>SUM(F12:I23)</f>
        <v>542546</v>
      </c>
      <c r="G24" s="172"/>
      <c r="H24" s="172"/>
      <c r="I24" s="172"/>
      <c r="J24" s="173">
        <v>0.48811557841239567</v>
      </c>
      <c r="K24" s="173"/>
      <c r="L24" s="173"/>
      <c r="M24" s="174">
        <f t="shared" si="0"/>
        <v>1.1067050999622052</v>
      </c>
      <c r="N24" s="174"/>
      <c r="O24" s="174"/>
      <c r="P24" s="174"/>
      <c r="Q24" s="87">
        <f>M24</f>
        <v>1.1067050999622052</v>
      </c>
    </row>
    <row r="25" spans="1:17" ht="13.15" customHeight="1" x14ac:dyDescent="0.35">
      <c r="B25" s="19" t="s">
        <v>63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7" ht="13.15" customHeight="1" x14ac:dyDescent="0.35">
      <c r="B26" s="9" t="s">
        <v>50</v>
      </c>
      <c r="C26" s="9"/>
      <c r="D26" s="9"/>
      <c r="E26" s="9"/>
      <c r="F26" s="9"/>
      <c r="G26" s="9" t="s">
        <v>70</v>
      </c>
      <c r="I26" s="9"/>
      <c r="J26" s="9"/>
      <c r="K26" s="9" t="s">
        <v>59</v>
      </c>
      <c r="N26" s="9" t="s">
        <v>69</v>
      </c>
    </row>
    <row r="27" spans="1:17" ht="13.15" customHeight="1" x14ac:dyDescent="0.35">
      <c r="B27" s="9"/>
      <c r="C27" s="9"/>
      <c r="D27" s="9"/>
      <c r="E27" s="9"/>
      <c r="G27" s="9"/>
      <c r="H27" s="9"/>
      <c r="L27" s="9"/>
    </row>
    <row r="28" spans="1:17" ht="13.15" customHeight="1" x14ac:dyDescent="0.35">
      <c r="B28" s="9"/>
      <c r="C28" s="9"/>
      <c r="D28" s="9"/>
      <c r="E28" s="9"/>
      <c r="G28" s="9"/>
      <c r="H28" s="9"/>
      <c r="I28" s="9"/>
      <c r="J28" s="9"/>
      <c r="K28" s="9"/>
      <c r="L28" s="9"/>
      <c r="M28" s="9"/>
      <c r="N28" s="9"/>
      <c r="P28" s="10"/>
    </row>
    <row r="29" spans="1:17" ht="13.15" customHeight="1" x14ac:dyDescent="0.35">
      <c r="B29" s="9"/>
      <c r="C29" s="9"/>
      <c r="D29" s="9"/>
      <c r="E29" s="9"/>
      <c r="I29" s="9"/>
      <c r="J29" s="9"/>
      <c r="K29" s="9"/>
      <c r="L29" s="9"/>
      <c r="M29" s="9"/>
      <c r="N29" s="9"/>
      <c r="P29" s="10"/>
    </row>
    <row r="30" spans="1:17" ht="14.5" customHeight="1" x14ac:dyDescent="0.35">
      <c r="P30" s="10"/>
    </row>
    <row r="31" spans="1:17" ht="14.5" customHeight="1" x14ac:dyDescent="0.35"/>
    <row r="32" spans="1:17" ht="14.5" customHeight="1" x14ac:dyDescent="0.35"/>
    <row r="33" spans="2:17" ht="14.5" customHeight="1" x14ac:dyDescent="0.35"/>
    <row r="34" spans="2:17" ht="14.5" customHeight="1" x14ac:dyDescent="0.35"/>
    <row r="35" spans="2:17" ht="14.5" customHeight="1" x14ac:dyDescent="0.35"/>
    <row r="36" spans="2:17" ht="14.5" customHeight="1" x14ac:dyDescent="0.35"/>
    <row r="37" spans="2:17" ht="14.5" customHeight="1" x14ac:dyDescent="0.35"/>
    <row r="38" spans="2:17" ht="14.5" customHeight="1" x14ac:dyDescent="0.35"/>
    <row r="39" spans="2:17" ht="14.5" customHeight="1" x14ac:dyDescent="0.35"/>
    <row r="46" spans="2:17" ht="15" customHeight="1" x14ac:dyDescent="0.35">
      <c r="C46" s="167" t="s">
        <v>118</v>
      </c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</row>
    <row r="47" spans="2:17" ht="14.5" customHeight="1" x14ac:dyDescent="0.35"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"/>
    </row>
    <row r="48" spans="2:17" ht="14.5" customHeight="1" x14ac:dyDescent="0.35">
      <c r="B48" s="11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"/>
    </row>
    <row r="49" spans="1:17" x14ac:dyDescent="0.35">
      <c r="B49" s="11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"/>
    </row>
    <row r="50" spans="1:17" x14ac:dyDescent="0.35">
      <c r="B50" s="11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"/>
    </row>
    <row r="51" spans="1:17" ht="17.25" customHeight="1" x14ac:dyDescent="0.35">
      <c r="B51" s="11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2"/>
    </row>
    <row r="52" spans="1:17" x14ac:dyDescent="0.35">
      <c r="B52" s="11"/>
      <c r="C52" s="20" t="s">
        <v>115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5" spans="1:17" x14ac:dyDescent="0.35">
      <c r="A55" s="13"/>
    </row>
  </sheetData>
  <mergeCells count="49">
    <mergeCell ref="C2:R2"/>
    <mergeCell ref="F12:I12"/>
    <mergeCell ref="J12:L12"/>
    <mergeCell ref="M12:P12"/>
    <mergeCell ref="A4:O4"/>
    <mergeCell ref="B11:C11"/>
    <mergeCell ref="F11:I11"/>
    <mergeCell ref="J11:L11"/>
    <mergeCell ref="J10:Q10"/>
    <mergeCell ref="C7:R9"/>
    <mergeCell ref="M11:P11"/>
    <mergeCell ref="F13:I13"/>
    <mergeCell ref="J13:L13"/>
    <mergeCell ref="M13:P13"/>
    <mergeCell ref="F14:I14"/>
    <mergeCell ref="J14:L14"/>
    <mergeCell ref="M14:P14"/>
    <mergeCell ref="F15:I15"/>
    <mergeCell ref="J15:L15"/>
    <mergeCell ref="M15:P15"/>
    <mergeCell ref="F16:I16"/>
    <mergeCell ref="J16:L16"/>
    <mergeCell ref="M16:P16"/>
    <mergeCell ref="F17:I17"/>
    <mergeCell ref="J17:L17"/>
    <mergeCell ref="M17:P17"/>
    <mergeCell ref="F18:I18"/>
    <mergeCell ref="J18:L18"/>
    <mergeCell ref="M18:P18"/>
    <mergeCell ref="F19:I19"/>
    <mergeCell ref="J19:L19"/>
    <mergeCell ref="M19:P19"/>
    <mergeCell ref="F20:I20"/>
    <mergeCell ref="J20:L20"/>
    <mergeCell ref="M20:P20"/>
    <mergeCell ref="F21:I21"/>
    <mergeCell ref="J21:L21"/>
    <mergeCell ref="M21:P21"/>
    <mergeCell ref="F22:I22"/>
    <mergeCell ref="J22:L22"/>
    <mergeCell ref="M22:P22"/>
    <mergeCell ref="C46:P51"/>
    <mergeCell ref="F23:I23"/>
    <mergeCell ref="J23:L23"/>
    <mergeCell ref="M23:P23"/>
    <mergeCell ref="B24:C24"/>
    <mergeCell ref="F24:I24"/>
    <mergeCell ref="J24:L24"/>
    <mergeCell ref="M24:P24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Metas 2022</vt:lpstr>
      <vt:lpstr>M1-1ºG</vt:lpstr>
      <vt:lpstr>M1-2ºG</vt:lpstr>
      <vt:lpstr>M1-Geral</vt:lpstr>
      <vt:lpstr>M2-1ºG</vt:lpstr>
      <vt:lpstr>M2-2ºG</vt:lpstr>
      <vt:lpstr>M2-Geral</vt:lpstr>
      <vt:lpstr>Meta 3</vt:lpstr>
      <vt:lpstr>Meta 5-1ºG</vt:lpstr>
      <vt:lpstr>Meta 5-2ºG</vt:lpstr>
      <vt:lpstr>Meta 5-Geral</vt:lpstr>
      <vt:lpstr>M9</vt:lpstr>
      <vt:lpstr>M10</vt:lpstr>
      <vt:lpstr>M11</vt:lpstr>
      <vt:lpstr>M12</vt:lpstr>
      <vt:lpstr>'M10'!Area_de_impressao</vt:lpstr>
      <vt:lpstr>'M11'!Area_de_impressao</vt:lpstr>
      <vt:lpstr>'M12'!Area_de_impressao</vt:lpstr>
      <vt:lpstr>'M2-1ºG'!Area_de_impressao</vt:lpstr>
      <vt:lpstr>'M2-2ºG'!Area_de_impressao</vt:lpstr>
      <vt:lpstr>'M2-Geral'!Area_de_impressao</vt:lpstr>
      <vt:lpstr>'M9'!Area_de_impressao</vt:lpstr>
      <vt:lpstr>'Meta 3'!Area_de_impressao</vt:lpstr>
      <vt:lpstr>'Meta 5-1ºG'!Area_de_impressao</vt:lpstr>
      <vt:lpstr>'Meta 5-2ºG'!Area_de_impressao</vt:lpstr>
      <vt:lpstr>'Meta 5-Geral'!Area_de_impressao</vt:lpstr>
      <vt:lpstr>'Metas 2022'!Titulos_de_impressao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BAZILIO TERRA</dc:creator>
  <cp:lastModifiedBy>ADRIANA DOMANOSKI GURNIAK</cp:lastModifiedBy>
  <cp:lastPrinted>2024-01-18T21:41:30Z</cp:lastPrinted>
  <dcterms:created xsi:type="dcterms:W3CDTF">2019-05-17T19:53:26Z</dcterms:created>
  <dcterms:modified xsi:type="dcterms:W3CDTF">2026-03-10T15:53:33Z</dcterms:modified>
</cp:coreProperties>
</file>