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SGII\CEGI\SIE\SERVIÇO\METAS 2021\Relatórios\Site\"/>
    </mc:Choice>
  </mc:AlternateContent>
  <bookViews>
    <workbookView xWindow="0" yWindow="0" windowWidth="24000" windowHeight="9735" tabRatio="987"/>
  </bookViews>
  <sheets>
    <sheet name="Metas 2021" sheetId="16" r:id="rId1"/>
    <sheet name="M1-1ºG" sheetId="13" r:id="rId2"/>
    <sheet name="M1-2ºG" sheetId="14" r:id="rId3"/>
    <sheet name="M1-Geral" sheetId="15" r:id="rId4"/>
    <sheet name="M2-1ºG" sheetId="10" r:id="rId5"/>
    <sheet name="M2-2ºG" sheetId="11" r:id="rId6"/>
    <sheet name="M2-Geral" sheetId="12" r:id="rId7"/>
    <sheet name="Meta 3" sheetId="9" r:id="rId8"/>
    <sheet name="Meta 5-1ºG" sheetId="8" r:id="rId9"/>
    <sheet name="Meta 5-2ºG" sheetId="25" r:id="rId10"/>
    <sheet name="Meta 5-Geral" sheetId="26" r:id="rId11"/>
    <sheet name="M9" sheetId="18" r:id="rId12"/>
    <sheet name="M10" sheetId="27" r:id="rId13"/>
    <sheet name="Meta 11-1ºG" sheetId="28" r:id="rId14"/>
    <sheet name="Meta 11-2ºG" sheetId="29" r:id="rId15"/>
    <sheet name="Meta 11-Geral" sheetId="30" r:id="rId16"/>
  </sheets>
  <externalReferences>
    <externalReference r:id="rId17"/>
    <externalReference r:id="rId18"/>
    <externalReference r:id="rId19"/>
    <externalReference r:id="rId20"/>
    <externalReference r:id="rId21"/>
    <externalReference r:id="rId22"/>
  </externalReferences>
  <definedNames>
    <definedName name="_xlnm.Print_Area" localSheetId="12">'M10'!$A$1:$R$50</definedName>
    <definedName name="_xlnm.Print_Area" localSheetId="4">'M2-1ºG'!$A$1:$Q$53</definedName>
    <definedName name="_xlnm.Print_Area" localSheetId="5">'M2-2ºG'!$A$1:$Q$54</definedName>
    <definedName name="_xlnm.Print_Area" localSheetId="6">'M2-Geral'!$A$1:$Q$55</definedName>
    <definedName name="_xlnm.Print_Area" localSheetId="11">'M9'!$A$1:$Q$51</definedName>
    <definedName name="_xlnm.Print_Area" localSheetId="13">'Meta 11-1ºG'!$A$1:$R$54</definedName>
    <definedName name="_xlnm.Print_Area" localSheetId="14">'Meta 11-2ºG'!$A$1:$R$54</definedName>
    <definedName name="_xlnm.Print_Area" localSheetId="15">'Meta 11-Geral'!$A$1:$R$54</definedName>
    <definedName name="_xlnm.Print_Area" localSheetId="7">'Meta 3'!$A$1:$R$54</definedName>
    <definedName name="_xlnm.Print_Area" localSheetId="8">'Meta 5-1ºG'!$A$1:$R$55</definedName>
    <definedName name="_xlnm.Print_Area" localSheetId="9">'Meta 5-2ºG'!$A$1:$R$55</definedName>
    <definedName name="_xlnm.Print_Area" localSheetId="10">'Meta 5-Geral'!$A$1:$R$55</definedName>
    <definedName name="_xlnm.Print_Titles" localSheetId="0">'Metas 2021'!$1:$8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6" l="1"/>
  <c r="H19" i="16"/>
  <c r="F19" i="16"/>
  <c r="F18" i="16"/>
  <c r="J23" i="29" l="1"/>
  <c r="J12" i="29"/>
  <c r="J13" i="29"/>
  <c r="J14" i="29"/>
  <c r="J15" i="29"/>
  <c r="J16" i="29"/>
  <c r="J17" i="29"/>
  <c r="J18" i="29"/>
  <c r="J19" i="29"/>
  <c r="J20" i="29"/>
  <c r="J21" i="29"/>
  <c r="F23" i="29"/>
  <c r="M23" i="29" s="1"/>
  <c r="Q23" i="29" s="1"/>
  <c r="F12" i="29"/>
  <c r="F13" i="29"/>
  <c r="F14" i="29"/>
  <c r="F15" i="29"/>
  <c r="F16" i="29"/>
  <c r="F17" i="29"/>
  <c r="F18" i="29"/>
  <c r="F19" i="29"/>
  <c r="F20" i="29"/>
  <c r="F21" i="29"/>
  <c r="J23" i="28"/>
  <c r="J23" i="30" s="1"/>
  <c r="J12" i="28"/>
  <c r="J13" i="28"/>
  <c r="J14" i="28"/>
  <c r="J15" i="28"/>
  <c r="J16" i="28"/>
  <c r="F12" i="28"/>
  <c r="F13" i="28"/>
  <c r="F14" i="28"/>
  <c r="F15" i="28"/>
  <c r="F16" i="28"/>
  <c r="F23" i="28"/>
  <c r="P16" i="27"/>
  <c r="P16" i="18"/>
  <c r="F15" i="18"/>
  <c r="J23" i="26"/>
  <c r="M23" i="26" s="1"/>
  <c r="Q23" i="26" s="1"/>
  <c r="J23" i="25"/>
  <c r="M23" i="25" s="1"/>
  <c r="Q23" i="25" s="1"/>
  <c r="F23" i="25"/>
  <c r="M23" i="8"/>
  <c r="Q23" i="8" s="1"/>
  <c r="J23" i="8"/>
  <c r="F23" i="8"/>
  <c r="F23" i="26" s="1"/>
  <c r="L23" i="12"/>
  <c r="P23" i="12" s="1"/>
  <c r="I23" i="12"/>
  <c r="F23" i="12"/>
  <c r="P23" i="11"/>
  <c r="L23" i="11"/>
  <c r="I23" i="11"/>
  <c r="F23" i="11"/>
  <c r="L23" i="10"/>
  <c r="P23" i="10" s="1"/>
  <c r="I23" i="10"/>
  <c r="F23" i="10"/>
  <c r="L13" i="15"/>
  <c r="L14" i="15"/>
  <c r="L15" i="15"/>
  <c r="L16" i="15"/>
  <c r="L17" i="15"/>
  <c r="L18" i="15"/>
  <c r="L19" i="15"/>
  <c r="L20" i="15"/>
  <c r="L21" i="15"/>
  <c r="L22" i="15"/>
  <c r="L23" i="15"/>
  <c r="L12" i="15"/>
  <c r="Q23" i="15"/>
  <c r="M23" i="15"/>
  <c r="I23" i="15"/>
  <c r="F23" i="15"/>
  <c r="F23" i="30" l="1"/>
  <c r="M23" i="30" s="1"/>
  <c r="Q23" i="30" s="1"/>
  <c r="M23" i="28"/>
  <c r="M13" i="14"/>
  <c r="L13" i="14"/>
  <c r="Q23" i="14" l="1"/>
  <c r="L14" i="14"/>
  <c r="L15" i="14"/>
  <c r="L16" i="14"/>
  <c r="L17" i="14"/>
  <c r="L18" i="14"/>
  <c r="L19" i="14"/>
  <c r="L20" i="14"/>
  <c r="L21" i="14"/>
  <c r="L22" i="14"/>
  <c r="L23" i="14"/>
  <c r="L12" i="14"/>
  <c r="M23" i="14"/>
  <c r="I23" i="14"/>
  <c r="F23" i="14"/>
  <c r="L13" i="13"/>
  <c r="L14" i="13"/>
  <c r="L15" i="13"/>
  <c r="L16" i="13"/>
  <c r="L17" i="13"/>
  <c r="L18" i="13"/>
  <c r="L19" i="13"/>
  <c r="L20" i="13"/>
  <c r="L21" i="13"/>
  <c r="L22" i="13"/>
  <c r="L23" i="13"/>
  <c r="L12" i="13"/>
  <c r="M12" i="13"/>
  <c r="Q23" i="13"/>
  <c r="M23" i="13"/>
  <c r="I23" i="13"/>
  <c r="F23" i="13"/>
  <c r="Q24" i="9"/>
  <c r="M24" i="9"/>
  <c r="J24" i="9"/>
  <c r="F24" i="9"/>
  <c r="J22" i="26" l="1"/>
  <c r="M22" i="26" s="1"/>
  <c r="Q22" i="26" s="1"/>
  <c r="J22" i="29"/>
  <c r="F22" i="29"/>
  <c r="J22" i="28"/>
  <c r="F22" i="28"/>
  <c r="F22" i="30" s="1"/>
  <c r="J22" i="25"/>
  <c r="M22" i="25" s="1"/>
  <c r="Q22" i="25" s="1"/>
  <c r="F22" i="25"/>
  <c r="J22" i="8"/>
  <c r="M22" i="8" s="1"/>
  <c r="Q22" i="8" s="1"/>
  <c r="F22" i="8"/>
  <c r="Q23" i="9"/>
  <c r="M23" i="9"/>
  <c r="J23" i="9"/>
  <c r="F23" i="9"/>
  <c r="L22" i="12"/>
  <c r="P22" i="12" s="1"/>
  <c r="I22" i="12"/>
  <c r="F22" i="12"/>
  <c r="L22" i="11"/>
  <c r="P22" i="11" s="1"/>
  <c r="I22" i="11"/>
  <c r="F22" i="11"/>
  <c r="L22" i="10"/>
  <c r="P22" i="10" s="1"/>
  <c r="I22" i="10"/>
  <c r="F22" i="10"/>
  <c r="Q22" i="15"/>
  <c r="M22" i="15"/>
  <c r="I22" i="15"/>
  <c r="F22" i="15"/>
  <c r="Q22" i="14"/>
  <c r="M22" i="14"/>
  <c r="I22" i="14"/>
  <c r="F22" i="14"/>
  <c r="Q22" i="13"/>
  <c r="M22" i="13"/>
  <c r="I22" i="13"/>
  <c r="F22" i="13"/>
  <c r="M22" i="29" l="1"/>
  <c r="Q22" i="29" s="1"/>
  <c r="J22" i="30"/>
  <c r="M22" i="30" s="1"/>
  <c r="Q22" i="30" s="1"/>
  <c r="M22" i="28"/>
  <c r="F22" i="26"/>
  <c r="M21" i="29"/>
  <c r="Q21" i="29" s="1"/>
  <c r="J21" i="28"/>
  <c r="F21" i="28"/>
  <c r="F21" i="30" s="1"/>
  <c r="J21" i="26"/>
  <c r="M21" i="26" s="1"/>
  <c r="Q21" i="26" s="1"/>
  <c r="J21" i="25"/>
  <c r="M21" i="25" s="1"/>
  <c r="Q21" i="25" s="1"/>
  <c r="F21" i="25"/>
  <c r="J21" i="8"/>
  <c r="M21" i="8" s="1"/>
  <c r="Q21" i="8" s="1"/>
  <c r="F21" i="8"/>
  <c r="Q22" i="9"/>
  <c r="M22" i="9"/>
  <c r="J22" i="9"/>
  <c r="F22" i="9"/>
  <c r="L21" i="12"/>
  <c r="P21" i="12" s="1"/>
  <c r="I21" i="12"/>
  <c r="F21" i="12"/>
  <c r="L21" i="11"/>
  <c r="P21" i="11" s="1"/>
  <c r="I21" i="11"/>
  <c r="F21" i="11"/>
  <c r="L21" i="10"/>
  <c r="P21" i="10" s="1"/>
  <c r="I21" i="10"/>
  <c r="F21" i="10"/>
  <c r="Q21" i="15"/>
  <c r="M21" i="15"/>
  <c r="I21" i="15"/>
  <c r="F21" i="15"/>
  <c r="F21" i="26" l="1"/>
  <c r="J21" i="30"/>
  <c r="M21" i="30" s="1"/>
  <c r="Q21" i="30" s="1"/>
  <c r="M21" i="28"/>
  <c r="Q21" i="14"/>
  <c r="M21" i="14"/>
  <c r="I21" i="14"/>
  <c r="F21" i="14"/>
  <c r="Q21" i="13"/>
  <c r="M21" i="13"/>
  <c r="I21" i="13"/>
  <c r="F21" i="13"/>
  <c r="F15" i="30" l="1"/>
  <c r="F15" i="25"/>
  <c r="F15" i="8"/>
  <c r="F15" i="9"/>
  <c r="F15" i="12"/>
  <c r="F15" i="11"/>
  <c r="F15" i="10"/>
  <c r="F15" i="15"/>
  <c r="F15" i="14"/>
  <c r="F15" i="13"/>
  <c r="J15" i="30"/>
  <c r="J15" i="26"/>
  <c r="J15" i="25"/>
  <c r="J15" i="8"/>
  <c r="J15" i="9"/>
  <c r="F15" i="26" l="1"/>
  <c r="P15" i="18"/>
  <c r="J20" i="28" l="1"/>
  <c r="F20" i="28"/>
  <c r="P15" i="27"/>
  <c r="J20" i="26"/>
  <c r="M20" i="26" s="1"/>
  <c r="Q20" i="26" s="1"/>
  <c r="J20" i="25"/>
  <c r="M20" i="25" s="1"/>
  <c r="Q20" i="25" s="1"/>
  <c r="F20" i="25"/>
  <c r="J20" i="8"/>
  <c r="M20" i="8" s="1"/>
  <c r="Q20" i="8" s="1"/>
  <c r="F20" i="8"/>
  <c r="Q21" i="9"/>
  <c r="M21" i="9"/>
  <c r="J21" i="9"/>
  <c r="F21" i="9"/>
  <c r="L20" i="12"/>
  <c r="P20" i="12" s="1"/>
  <c r="I20" i="12"/>
  <c r="F20" i="12"/>
  <c r="L20" i="11"/>
  <c r="P20" i="11" s="1"/>
  <c r="I20" i="11"/>
  <c r="F20" i="11"/>
  <c r="L20" i="10"/>
  <c r="P20" i="10" s="1"/>
  <c r="I20" i="10"/>
  <c r="F20" i="10"/>
  <c r="Q20" i="15"/>
  <c r="M20" i="15"/>
  <c r="I20" i="15"/>
  <c r="F20" i="15"/>
  <c r="Q20" i="14"/>
  <c r="M20" i="14"/>
  <c r="I20" i="14"/>
  <c r="F20" i="14"/>
  <c r="Q20" i="13"/>
  <c r="M20" i="13"/>
  <c r="I20" i="13"/>
  <c r="F20" i="13"/>
  <c r="F20" i="26" l="1"/>
  <c r="F20" i="30"/>
  <c r="M20" i="29"/>
  <c r="Q20" i="29" s="1"/>
  <c r="M20" i="28"/>
  <c r="J20" i="30"/>
  <c r="J19" i="28"/>
  <c r="F19" i="28"/>
  <c r="M20" i="30" l="1"/>
  <c r="Q20" i="30" s="1"/>
  <c r="M19" i="29"/>
  <c r="Q19" i="29" s="1"/>
  <c r="F19" i="30"/>
  <c r="M19" i="28"/>
  <c r="J19" i="30"/>
  <c r="Q20" i="9"/>
  <c r="M20" i="9"/>
  <c r="J20" i="9"/>
  <c r="F20" i="9"/>
  <c r="L19" i="12"/>
  <c r="P19" i="12" s="1"/>
  <c r="I19" i="12"/>
  <c r="F19" i="12"/>
  <c r="L19" i="11"/>
  <c r="P19" i="11" s="1"/>
  <c r="I19" i="11"/>
  <c r="F19" i="11"/>
  <c r="L19" i="10"/>
  <c r="P19" i="10" s="1"/>
  <c r="I19" i="10"/>
  <c r="F19" i="10"/>
  <c r="Q19" i="15"/>
  <c r="M19" i="15"/>
  <c r="I19" i="15"/>
  <c r="F19" i="15"/>
  <c r="Q19" i="14"/>
  <c r="M19" i="14"/>
  <c r="I19" i="14"/>
  <c r="F19" i="14"/>
  <c r="Q19" i="13"/>
  <c r="M19" i="13"/>
  <c r="I19" i="13"/>
  <c r="F19" i="13"/>
  <c r="J19" i="26"/>
  <c r="M19" i="26" s="1"/>
  <c r="Q19" i="26" s="1"/>
  <c r="J19" i="25"/>
  <c r="M19" i="25" s="1"/>
  <c r="Q19" i="25" s="1"/>
  <c r="F19" i="25"/>
  <c r="J19" i="8"/>
  <c r="M19" i="8" s="1"/>
  <c r="Q19" i="8" s="1"/>
  <c r="F19" i="8"/>
  <c r="M19" i="30" l="1"/>
  <c r="Q19" i="30" s="1"/>
  <c r="F19" i="26"/>
  <c r="J18" i="28"/>
  <c r="J17" i="28"/>
  <c r="F18" i="28"/>
  <c r="F17" i="28"/>
  <c r="J18" i="26"/>
  <c r="M18" i="26" s="1"/>
  <c r="Q18" i="26" s="1"/>
  <c r="J18" i="25"/>
  <c r="M18" i="25" s="1"/>
  <c r="Q18" i="25" s="1"/>
  <c r="F18" i="25"/>
  <c r="J18" i="8"/>
  <c r="M18" i="8" s="1"/>
  <c r="Q18" i="8" s="1"/>
  <c r="M18" i="29" l="1"/>
  <c r="Q18" i="29" s="1"/>
  <c r="F18" i="30"/>
  <c r="J18" i="30"/>
  <c r="M18" i="28"/>
  <c r="F18" i="8"/>
  <c r="F18" i="26" s="1"/>
  <c r="Q19" i="9"/>
  <c r="M19" i="9"/>
  <c r="J19" i="9"/>
  <c r="F19" i="9"/>
  <c r="L18" i="12"/>
  <c r="P18" i="12" s="1"/>
  <c r="I18" i="12"/>
  <c r="F18" i="12"/>
  <c r="L18" i="11"/>
  <c r="P18" i="11" s="1"/>
  <c r="I18" i="11"/>
  <c r="F18" i="11"/>
  <c r="L18" i="10"/>
  <c r="P18" i="10" s="1"/>
  <c r="I18" i="10"/>
  <c r="F18" i="10"/>
  <c r="Q18" i="15"/>
  <c r="M18" i="15"/>
  <c r="I18" i="15"/>
  <c r="F18" i="15"/>
  <c r="Q18" i="14"/>
  <c r="M18" i="14"/>
  <c r="I18" i="14"/>
  <c r="F18" i="14"/>
  <c r="Q18" i="13"/>
  <c r="M18" i="13"/>
  <c r="I18" i="13"/>
  <c r="F18" i="13"/>
  <c r="M18" i="30" l="1"/>
  <c r="Q18" i="30" s="1"/>
  <c r="Q24" i="8"/>
  <c r="Q24" i="25"/>
  <c r="Q24" i="26"/>
  <c r="P14" i="27" l="1"/>
  <c r="P13" i="27"/>
  <c r="P14" i="18" l="1"/>
  <c r="J24" i="29" l="1"/>
  <c r="F24" i="29"/>
  <c r="J24" i="28"/>
  <c r="F24" i="28"/>
  <c r="F17" i="30"/>
  <c r="F24" i="30" l="1"/>
  <c r="J17" i="30"/>
  <c r="M17" i="30" s="1"/>
  <c r="Q17" i="30" s="1"/>
  <c r="M17" i="29"/>
  <c r="Q17" i="29" s="1"/>
  <c r="M17" i="28"/>
  <c r="J17" i="26"/>
  <c r="M17" i="26" s="1"/>
  <c r="Q17" i="26" s="1"/>
  <c r="J17" i="25"/>
  <c r="M17" i="25" s="1"/>
  <c r="Q17" i="25" s="1"/>
  <c r="F17" i="25"/>
  <c r="J17" i="8"/>
  <c r="M17" i="8" s="1"/>
  <c r="Q17" i="8" s="1"/>
  <c r="F17" i="8"/>
  <c r="Q18" i="9"/>
  <c r="M18" i="9"/>
  <c r="J18" i="9"/>
  <c r="F18" i="9"/>
  <c r="L17" i="12"/>
  <c r="P17" i="12" s="1"/>
  <c r="I17" i="12"/>
  <c r="F17" i="12"/>
  <c r="L17" i="11"/>
  <c r="P17" i="11" s="1"/>
  <c r="I17" i="11"/>
  <c r="F17" i="11"/>
  <c r="L17" i="10"/>
  <c r="P17" i="10" s="1"/>
  <c r="I17" i="10"/>
  <c r="F17" i="10"/>
  <c r="Q13" i="15"/>
  <c r="Q14" i="15"/>
  <c r="Q15" i="15"/>
  <c r="Q16" i="15"/>
  <c r="Q17" i="15"/>
  <c r="Q12" i="15"/>
  <c r="F17" i="26" l="1"/>
  <c r="M17" i="15"/>
  <c r="I17" i="15"/>
  <c r="F17" i="15"/>
  <c r="Q17" i="14"/>
  <c r="M17" i="14"/>
  <c r="I17" i="14"/>
  <c r="F17" i="14"/>
  <c r="Q17" i="13"/>
  <c r="M17" i="13"/>
  <c r="I17" i="13"/>
  <c r="F17" i="13"/>
  <c r="J16" i="30" l="1"/>
  <c r="F16" i="30"/>
  <c r="M16" i="29"/>
  <c r="Q16" i="29" s="1"/>
  <c r="M16" i="28"/>
  <c r="J13" i="26"/>
  <c r="M13" i="26" s="1"/>
  <c r="J14" i="26"/>
  <c r="M14" i="26" s="1"/>
  <c r="M15" i="26"/>
  <c r="J16" i="26"/>
  <c r="M16" i="26" s="1"/>
  <c r="Q16" i="26" s="1"/>
  <c r="J12" i="26"/>
  <c r="J13" i="25"/>
  <c r="J14" i="25"/>
  <c r="J16" i="25"/>
  <c r="M16" i="25" s="1"/>
  <c r="Q16" i="25" s="1"/>
  <c r="F13" i="25"/>
  <c r="F14" i="25"/>
  <c r="F16" i="25"/>
  <c r="J12" i="25"/>
  <c r="F12" i="25"/>
  <c r="J13" i="8"/>
  <c r="J14" i="8"/>
  <c r="M15" i="8"/>
  <c r="J16" i="8"/>
  <c r="M16" i="8" s="1"/>
  <c r="Q16" i="8" s="1"/>
  <c r="F13" i="8"/>
  <c r="F14" i="8"/>
  <c r="F16" i="8"/>
  <c r="J12" i="8"/>
  <c r="F12" i="8"/>
  <c r="M16" i="30" l="1"/>
  <c r="Q16" i="30" s="1"/>
  <c r="F16" i="26"/>
  <c r="Q17" i="9"/>
  <c r="M17" i="9"/>
  <c r="J17" i="9"/>
  <c r="F17" i="9"/>
  <c r="L16" i="12"/>
  <c r="P16" i="12" s="1"/>
  <c r="I16" i="12"/>
  <c r="F16" i="12"/>
  <c r="L16" i="11"/>
  <c r="P16" i="11" s="1"/>
  <c r="I16" i="11"/>
  <c r="F16" i="11"/>
  <c r="L16" i="10"/>
  <c r="P16" i="10" s="1"/>
  <c r="I16" i="10"/>
  <c r="F16" i="10"/>
  <c r="M16" i="15"/>
  <c r="I16" i="15"/>
  <c r="F16" i="15"/>
  <c r="Q16" i="14"/>
  <c r="M16" i="14"/>
  <c r="I16" i="14"/>
  <c r="F16" i="14"/>
  <c r="Q16" i="13"/>
  <c r="M16" i="13"/>
  <c r="I16" i="13"/>
  <c r="F16" i="13"/>
  <c r="M15" i="29" l="1"/>
  <c r="Q15" i="29" s="1"/>
  <c r="M15" i="28"/>
  <c r="Q15" i="28" s="1"/>
  <c r="Q15" i="26"/>
  <c r="F13" i="26"/>
  <c r="F14" i="26"/>
  <c r="M15" i="25"/>
  <c r="Q15" i="25" s="1"/>
  <c r="M15" i="30" l="1"/>
  <c r="Q15" i="30" s="1"/>
  <c r="Q15" i="8"/>
  <c r="F24" i="8"/>
  <c r="Q16" i="9" l="1"/>
  <c r="M16" i="9"/>
  <c r="J16" i="9"/>
  <c r="F16" i="9"/>
  <c r="L15" i="12"/>
  <c r="P15" i="12" s="1"/>
  <c r="I15" i="12"/>
  <c r="L15" i="11"/>
  <c r="P15" i="11" s="1"/>
  <c r="I15" i="11"/>
  <c r="L15" i="10"/>
  <c r="P15" i="10" s="1"/>
  <c r="I15" i="10"/>
  <c r="M15" i="15"/>
  <c r="I15" i="15"/>
  <c r="Q15" i="14"/>
  <c r="M15" i="14"/>
  <c r="I15" i="14"/>
  <c r="Q15" i="13"/>
  <c r="M15" i="13"/>
  <c r="I15" i="13"/>
  <c r="M14" i="28" l="1"/>
  <c r="Q14" i="28" s="1"/>
  <c r="M13" i="28"/>
  <c r="Q13" i="28" s="1"/>
  <c r="J24" i="30" l="1"/>
  <c r="J13" i="30"/>
  <c r="J14" i="30"/>
  <c r="F13" i="30"/>
  <c r="F14" i="30"/>
  <c r="J12" i="30"/>
  <c r="F12" i="30"/>
  <c r="M24" i="29"/>
  <c r="M14" i="29"/>
  <c r="Q14" i="29" s="1"/>
  <c r="M13" i="29"/>
  <c r="Q13" i="29" s="1"/>
  <c r="M12" i="29"/>
  <c r="Q12" i="29" s="1"/>
  <c r="M24" i="28"/>
  <c r="F26" i="16" s="1"/>
  <c r="F27" i="16" s="1"/>
  <c r="M12" i="28"/>
  <c r="Q12" i="28" s="1"/>
  <c r="Q12" i="30"/>
  <c r="H26" i="16" l="1"/>
  <c r="H27" i="16" s="1"/>
  <c r="Q24" i="29"/>
  <c r="M12" i="30"/>
  <c r="M24" i="30"/>
  <c r="M14" i="30"/>
  <c r="Q14" i="30" s="1"/>
  <c r="M13" i="30"/>
  <c r="Q13" i="30" s="1"/>
  <c r="K26" i="16" l="1"/>
  <c r="K27" i="16" s="1"/>
  <c r="Q24" i="30"/>
  <c r="K19" i="16"/>
  <c r="K18" i="16"/>
  <c r="F24" i="25"/>
  <c r="M14" i="25"/>
  <c r="F12" i="26" l="1"/>
  <c r="F24" i="26" s="1"/>
  <c r="Q14" i="26" l="1"/>
  <c r="Q13" i="26"/>
  <c r="M12" i="26"/>
  <c r="Q12" i="26" s="1"/>
  <c r="Q14" i="25"/>
  <c r="M13" i="25"/>
  <c r="Q13" i="25" s="1"/>
  <c r="M12" i="25"/>
  <c r="Q12" i="25" s="1"/>
  <c r="M13" i="8"/>
  <c r="Q13" i="8" s="1"/>
  <c r="M14" i="8"/>
  <c r="Q14" i="8" s="1"/>
  <c r="M12" i="8"/>
  <c r="Q12" i="8" s="1"/>
  <c r="P13" i="18" l="1"/>
  <c r="M25" i="9" l="1"/>
  <c r="Q15" i="9"/>
  <c r="M15" i="9"/>
  <c r="Q14" i="9"/>
  <c r="M14" i="9"/>
  <c r="J14" i="9"/>
  <c r="F14" i="9"/>
  <c r="Q13" i="9"/>
  <c r="M13" i="9"/>
  <c r="J13" i="9"/>
  <c r="F13" i="9"/>
  <c r="L24" i="12"/>
  <c r="P24" i="12" s="1"/>
  <c r="L14" i="12"/>
  <c r="P14" i="12" s="1"/>
  <c r="I14" i="12"/>
  <c r="F14" i="12"/>
  <c r="L13" i="12"/>
  <c r="P13" i="12" s="1"/>
  <c r="I13" i="12"/>
  <c r="F13" i="12"/>
  <c r="L12" i="12"/>
  <c r="P12" i="12" s="1"/>
  <c r="I12" i="12"/>
  <c r="F12" i="12"/>
  <c r="L24" i="11"/>
  <c r="P24" i="11" s="1"/>
  <c r="L14" i="11"/>
  <c r="P14" i="11" s="1"/>
  <c r="I14" i="11"/>
  <c r="F14" i="11"/>
  <c r="L13" i="11"/>
  <c r="P13" i="11" s="1"/>
  <c r="I13" i="11"/>
  <c r="F13" i="11"/>
  <c r="L12" i="11"/>
  <c r="P12" i="11" s="1"/>
  <c r="I12" i="11"/>
  <c r="F12" i="11"/>
  <c r="L24" i="10"/>
  <c r="P24" i="10" s="1"/>
  <c r="L14" i="10"/>
  <c r="P14" i="10" s="1"/>
  <c r="I14" i="10"/>
  <c r="F14" i="10"/>
  <c r="L13" i="10"/>
  <c r="P13" i="10" s="1"/>
  <c r="I13" i="10"/>
  <c r="F13" i="10"/>
  <c r="L12" i="10"/>
  <c r="P12" i="10" s="1"/>
  <c r="I12" i="10"/>
  <c r="F12" i="10"/>
  <c r="M24" i="15"/>
  <c r="Q24" i="15" s="1"/>
  <c r="M14" i="15"/>
  <c r="I14" i="15"/>
  <c r="F14" i="15"/>
  <c r="M13" i="15"/>
  <c r="I13" i="15"/>
  <c r="F13" i="15"/>
  <c r="M12" i="15"/>
  <c r="I12" i="15"/>
  <c r="F12" i="15"/>
  <c r="M24" i="14"/>
  <c r="Q24" i="14" s="1"/>
  <c r="Q14" i="14"/>
  <c r="M14" i="14"/>
  <c r="I14" i="14"/>
  <c r="F14" i="14"/>
  <c r="Q13" i="14"/>
  <c r="I13" i="14"/>
  <c r="F13" i="14"/>
  <c r="Q12" i="14"/>
  <c r="M12" i="14"/>
  <c r="I12" i="14"/>
  <c r="F12" i="14"/>
  <c r="M24" i="13"/>
  <c r="Q24" i="13" s="1"/>
  <c r="Q14" i="13"/>
  <c r="M14" i="13"/>
  <c r="I14" i="13"/>
  <c r="F14" i="13"/>
  <c r="Q13" i="13"/>
  <c r="M13" i="13"/>
  <c r="I13" i="13"/>
  <c r="F13" i="13"/>
  <c r="Q12" i="13"/>
  <c r="I12" i="13"/>
  <c r="F12" i="13"/>
  <c r="Q25" i="9" l="1"/>
  <c r="F15" i="16"/>
  <c r="F24" i="13"/>
  <c r="F24" i="14"/>
  <c r="H12" i="16"/>
  <c r="H13" i="16" s="1"/>
  <c r="K12" i="16"/>
  <c r="K13" i="16" s="1"/>
  <c r="F24" i="15"/>
  <c r="F12" i="16"/>
  <c r="F13" i="16" s="1"/>
  <c r="K9" i="16"/>
  <c r="K10" i="16" s="1"/>
  <c r="H9" i="16"/>
  <c r="H10" i="16" s="1"/>
  <c r="F9" i="16"/>
  <c r="F10" i="16" s="1"/>
  <c r="F16" i="16"/>
  <c r="J25" i="9"/>
  <c r="I24" i="13"/>
  <c r="I24" i="14"/>
  <c r="I24" i="12"/>
  <c r="I24" i="15"/>
  <c r="F25" i="9"/>
  <c r="I24" i="11"/>
  <c r="I24" i="10"/>
</calcChain>
</file>

<file path=xl/sharedStrings.xml><?xml version="1.0" encoding="utf-8"?>
<sst xmlns="http://schemas.openxmlformats.org/spreadsheetml/2006/main" count="475" uniqueCount="122">
  <si>
    <t>meta atingida: 100% ou mais</t>
  </si>
  <si>
    <t>Total</t>
  </si>
  <si>
    <t>Dezembro</t>
  </si>
  <si>
    <t>Novembro</t>
  </si>
  <si>
    <t>Outubro</t>
  </si>
  <si>
    <t>Setembro</t>
  </si>
  <si>
    <t>Agosto</t>
  </si>
  <si>
    <t>Julho</t>
  </si>
  <si>
    <t>Junho</t>
  </si>
  <si>
    <t>Maio</t>
  </si>
  <si>
    <t>Abril</t>
  </si>
  <si>
    <t>Março</t>
  </si>
  <si>
    <t>Fevereiro</t>
  </si>
  <si>
    <t>Janeiro</t>
  </si>
  <si>
    <t>Mês</t>
  </si>
  <si>
    <t>Tribunal Regional do Trabalho da 2ª Região</t>
  </si>
  <si>
    <t>1º Grau</t>
  </si>
  <si>
    <t>Processos 
Distribuídos</t>
  </si>
  <si>
    <t>Processos Julgados</t>
  </si>
  <si>
    <t>2º Grau</t>
  </si>
  <si>
    <t>Total Tribunal</t>
  </si>
  <si>
    <r>
      <t>Cumprimento da meta acumulado</t>
    </r>
    <r>
      <rPr>
        <b/>
        <vertAlign val="superscript"/>
        <sz val="10"/>
        <color theme="0"/>
        <rFont val="Calibri"/>
        <family val="2"/>
        <scheme val="minor"/>
      </rPr>
      <t xml:space="preserve"> 2</t>
    </r>
  </si>
  <si>
    <t xml:space="preserve"> -</t>
  </si>
  <si>
    <t>1. Inclui processos que saíram de situação de suspensão e excluí os que entraram em suspensão.</t>
  </si>
  <si>
    <t>Meta 3 - Estimular a conciliação</t>
  </si>
  <si>
    <t>Conciliações</t>
  </si>
  <si>
    <t>Processos Solucionados</t>
  </si>
  <si>
    <t>Meta 2 - Julgar processos mais antigos</t>
  </si>
  <si>
    <r>
      <t xml:space="preserve">Saldo Pendente de Julgamento </t>
    </r>
    <r>
      <rPr>
        <b/>
        <vertAlign val="superscript"/>
        <sz val="10"/>
        <color theme="0"/>
        <rFont val="Calibri"/>
        <family val="2"/>
        <scheme val="minor"/>
      </rPr>
      <t>1</t>
    </r>
  </si>
  <si>
    <t>Meta 1 - Julgar mais processos que os distribuídos</t>
  </si>
  <si>
    <r>
      <t xml:space="preserve">Cumprimento da meta acumulado </t>
    </r>
    <r>
      <rPr>
        <b/>
        <vertAlign val="superscript"/>
        <sz val="10"/>
        <color theme="0"/>
        <rFont val="Calibri"/>
        <family val="2"/>
        <scheme val="minor"/>
      </rPr>
      <t>1,2</t>
    </r>
  </si>
  <si>
    <t>Coordenadoria de Estatística e Gestão de Indicadores</t>
  </si>
  <si>
    <t>Meta</t>
  </si>
  <si>
    <t>CUMPRIMENTO DA META</t>
  </si>
  <si>
    <t>TRT2</t>
  </si>
  <si>
    <t xml:space="preserve"> = &gt; 100%</t>
  </si>
  <si>
    <t>Índice de Processos Julgados ─ IPJ</t>
  </si>
  <si>
    <t>─</t>
  </si>
  <si>
    <t>Julgar quantidade maior de processos de conhecimento do que os distribuídos no ano corrente</t>
  </si>
  <si>
    <t>Índice de Processos Antigos ─ IPA</t>
  </si>
  <si>
    <t>Índice de Conciliação ─ ICONc</t>
  </si>
  <si>
    <t/>
  </si>
  <si>
    <t>Percentual de execução da ação planejada</t>
  </si>
  <si>
    <t xml:space="preserve"> = 100%</t>
  </si>
  <si>
    <t xml:space="preserve"> </t>
  </si>
  <si>
    <t>Apuração apenas para o 1º Grau</t>
  </si>
  <si>
    <t>RELATÓRIO DE CUMPRIMENTO DE METAS ─ 2021</t>
  </si>
  <si>
    <t>Meta 9 de 2021 – Integrar a Agenda 2030 ao Poder Judiciário</t>
  </si>
  <si>
    <t>2019 2016 2015 2014</t>
  </si>
  <si>
    <t>Distribuídos até 31/12/2019 e Julgados no mês</t>
  </si>
  <si>
    <t>2. O percentual de cumprimento da meta leva em conta também o saldo pendente de julgamento em 31/12/2019.</t>
  </si>
  <si>
    <t xml:space="preserve"> = &gt; 93%</t>
  </si>
  <si>
    <t xml:space="preserve"> = &gt; 51,28%</t>
  </si>
  <si>
    <r>
      <t xml:space="preserve">Meta 3 - Estimular a conciliação
</t>
    </r>
    <r>
      <rPr>
        <b/>
        <i/>
        <sz val="10"/>
        <rFont val="Calibri"/>
        <family val="2"/>
        <scheme val="minor"/>
      </rPr>
      <t>Aumentar o índice de conciliação em relação à média do biênio 2018/2019, em 1 ponto percentual. Cláusula de barreira: 40%.</t>
    </r>
  </si>
  <si>
    <t>Taxa de Congestionamento Líquida, exceto exec. fiscais - TCLNFISC</t>
  </si>
  <si>
    <r>
      <t xml:space="preserve">Meta 2 - Julgar processos mais antigos
</t>
    </r>
    <r>
      <rPr>
        <b/>
        <i/>
        <sz val="10"/>
        <rFont val="Calibri"/>
        <family val="2"/>
        <scheme val="minor"/>
      </rPr>
      <t>Identificar e julgar, até 31/12/2021, pelo menos 93% dos processos distribuídos até 31/12/2019, nos 1º e 2º Graus.</t>
    </r>
  </si>
  <si>
    <t>Percentual de processos eletrônicos</t>
  </si>
  <si>
    <t>Identificar e julgar, até 31/12/2021, pelo menos 93% dos processos distribuídos até 31/12/2019, nos 1º e 2º Graus</t>
  </si>
  <si>
    <t>Aumentar o índice de conciliação em relação à média do biênio 2018/2019, em 1 ponto percentual.</t>
  </si>
  <si>
    <t>Meta 5 - Reduzir a Taxa de Congestionamento</t>
  </si>
  <si>
    <t>Processos baixados no mês</t>
  </si>
  <si>
    <t>&lt;= 42,19%</t>
  </si>
  <si>
    <t>Realizar exames periódicos de saúde em 15% dos magistrados e 15% dos servidores e promover pelo menos uma ação com vistas a reduzir a incidência de casos de uma das cinco doenças mais frequentes constatadas nos exames periódicos de saúde ou de uma das cinco maiores causas de absenteísmos do ano anterior.</t>
  </si>
  <si>
    <t>-</t>
  </si>
  <si>
    <t>Meta 11 – Aumentar a tramitação dos processos de forma eletrônica</t>
  </si>
  <si>
    <t>Alcançar 100% de processos judiciais eletrônicos em relação ao acervo total.</t>
  </si>
  <si>
    <t>Total de Casos Pendentes</t>
  </si>
  <si>
    <t>Total de Casos Pendentes Eletrônicos</t>
  </si>
  <si>
    <t>2. Parâmetros dos sinalizadores:</t>
  </si>
  <si>
    <t>entre 85% e 99,9%</t>
  </si>
  <si>
    <t>menor que 85%</t>
  </si>
  <si>
    <t>3. Parâmetros dos sinalizadores:</t>
  </si>
  <si>
    <t xml:space="preserve">  </t>
  </si>
  <si>
    <t>Cláusula de barreira: 40%.</t>
  </si>
  <si>
    <t>1. Parâmetros dos sinalizadores:</t>
  </si>
  <si>
    <t>1. Na aferição, excluem-se os processos que tiveram cancelamento da distribuição e os remetidos para outro tribunal ou jurisdição.</t>
  </si>
  <si>
    <t>2. O cálculo da meta considera os processos que entraram e saíram da meta por suspensão.</t>
  </si>
  <si>
    <t xml:space="preserve">   entre 85% e 99,9%</t>
  </si>
  <si>
    <t xml:space="preserve">      entre 85% e 99,9%</t>
  </si>
  <si>
    <t>Cumprimento da meta acumulado (%)</t>
  </si>
  <si>
    <t>Meta 10  – Saúde de magistrados e servidores</t>
  </si>
  <si>
    <r>
      <t xml:space="preserve">Taxa de Congest. Líquida (acumulada) </t>
    </r>
    <r>
      <rPr>
        <b/>
        <vertAlign val="superscript"/>
        <sz val="10"/>
        <color theme="0"/>
        <rFont val="Calibri"/>
        <family val="2"/>
        <scheme val="minor"/>
      </rPr>
      <t>1</t>
    </r>
  </si>
  <si>
    <t>1. Excluem-se execuções fiscais e os processos suspensos, sobrestados ou em arquivo provisório.</t>
  </si>
  <si>
    <t>Sim</t>
  </si>
  <si>
    <t>O tribunal promoveu, no ano de 2021, pelo menos uma ação com vistas a reduzir a incidência de casos de uma das cinco doenças mais frequentes constatadas nos exames periódicos de saúde ou de uma das cinco  maiores causas de absenteísmos do ano anterior?</t>
  </si>
  <si>
    <r>
      <t xml:space="preserve">Meta 10 – Saúde de magistrados e servidores
</t>
    </r>
    <r>
      <rPr>
        <b/>
        <i/>
        <sz val="10"/>
        <rFont val="Calibri"/>
        <family val="2"/>
        <scheme val="minor"/>
      </rPr>
      <t>Realizar exames periódicos de saúde em 15% dos magistrados e 15% dos servidores e promover pelo menos uma ação com vistas a reduzir a incidência de casos de uma das cinco doenças mais frequentes constatadas nos exames periódicos de saúde ou de uma das cinco maiores causas de absenteísmos do ano anterior.</t>
    </r>
  </si>
  <si>
    <r>
      <t xml:space="preserve">Meta 11 – Aumentar a tramitação dos processos de forma eletrônica
</t>
    </r>
    <r>
      <rPr>
        <b/>
        <i/>
        <sz val="10"/>
        <rFont val="Calibri"/>
        <family val="2"/>
        <scheme val="minor"/>
      </rPr>
      <t>Alcançar 100% de processos judiciais eletrônicos em relação ao acervo total.</t>
    </r>
  </si>
  <si>
    <r>
      <t xml:space="preserve">Meta 9 – Integrar a Agenda 2030 ao Poder Judiciário
</t>
    </r>
    <r>
      <rPr>
        <b/>
        <i/>
        <sz val="10"/>
        <rFont val="Calibri"/>
        <family val="2"/>
        <scheme val="minor"/>
      </rPr>
      <t>Realizar ações de prevenção ou desjudicialização de litígios, voltadas aos Objetivos de Desenvolvimento Sustentável (ODSs), da Agenda 2030 da ONU (Organização das Nações Unidas).</t>
    </r>
  </si>
  <si>
    <r>
      <rPr>
        <b/>
        <sz val="11"/>
        <rFont val="Calibri"/>
        <family val="2"/>
        <scheme val="minor"/>
      </rPr>
      <t>Meta 1 - Julgar mais processos que os distribuídos</t>
    </r>
    <r>
      <rPr>
        <b/>
        <sz val="10"/>
        <rFont val="Calibri"/>
        <family val="2"/>
        <scheme val="minor"/>
      </rPr>
      <t xml:space="preserve">
</t>
    </r>
    <r>
      <rPr>
        <b/>
        <i/>
        <sz val="10"/>
        <rFont val="Calibri"/>
        <family val="2"/>
        <scheme val="minor"/>
      </rPr>
      <t>Julgar quantidade maior de processos de conhecimento do que os distribuídos no ano corrente.</t>
    </r>
  </si>
  <si>
    <t>Realizar ações de prevenção ou desjudicialização de litígios, voltadas aos Objetivos de Desenvolvimento Sustentável (ODSs), da Agenda 2030 da ONU (Organização das Nações Unidas).</t>
  </si>
  <si>
    <t>Em 22/06/2021 foi publicada a versão 4 do Glossário de Metas Nacionais, na qual consta a suspensão dos exames periódicos de saúde para aferição da Meta 10. Com isso, a meta está cumprida pois, o TRT-2 já promoveu, em 2021, pelo menos uma ação com vistas a reduzir a incidência de casos de uma das cinco doenças mais frequentes constatadas nos exames periódicos de saúde ou de uma das cinco maiores causas de absenteísmos do ano anterior, conforme dados da Secretaria de Saúde do TRT-2.</t>
  </si>
  <si>
    <r>
      <t xml:space="preserve">Percentual de cumprimento da meta </t>
    </r>
    <r>
      <rPr>
        <b/>
        <vertAlign val="superscript"/>
        <sz val="10"/>
        <color theme="0"/>
        <rFont val="Calibri"/>
        <family val="2"/>
        <scheme val="minor"/>
      </rPr>
      <t>1</t>
    </r>
  </si>
  <si>
    <t xml:space="preserve">  meta atingida: 100% ou mais</t>
  </si>
  <si>
    <t xml:space="preserve">       entre 85% e 99,9%</t>
  </si>
  <si>
    <t xml:space="preserve">   menor que 85%</t>
  </si>
  <si>
    <t>1. Meta de apuração trimestral</t>
  </si>
  <si>
    <t xml:space="preserve"> menor que 85%</t>
  </si>
  <si>
    <t xml:space="preserve">     menor que 85%</t>
  </si>
  <si>
    <t xml:space="preserve">      menor que 85%</t>
  </si>
  <si>
    <t xml:space="preserve"> meta atingida: 100% ou mais</t>
  </si>
  <si>
    <t xml:space="preserve">    entre 85% e 99,9%</t>
  </si>
  <si>
    <t xml:space="preserve">        menor que 85%</t>
  </si>
  <si>
    <t>Cumprimento da meta acumulado</t>
  </si>
  <si>
    <t>O nível de informatização dos tribunais, para a Meta 11, é mensurado considerando o total de casos pendentes eletrônicos em relação ao total de casos pendentes (físicos e eletrônicos). A meta está já está cumprida no 1º Grau.</t>
  </si>
  <si>
    <t>O percentual a ser considerado, para o TRT-2, de cumprimento da Meta 3 de 2021 é um Índice de Concilição de 51,28% (ou seja, dos processos solucionados na fase de conhecimento 51,28% ou mais, devem ter sido por conciliações).
Ao final do ano esse índice foi alcançado (53,14%) e a meta cumprida.</t>
  </si>
  <si>
    <t>Cumprimento da meta no mês</t>
  </si>
  <si>
    <t>A Meta 1 prevê o julgamento de quantidade maior de processos de conhecimento do que os distribuídos. Ao fim do mês de dezembro os processos julgados não superaram a quantidade de processos distribuídos. Assim, o 1º grau fecha o ano com 95,31% de cumprimento da meta.</t>
  </si>
  <si>
    <t>A quantidade de processos antigos julgados durante o ano apresentou uma oscilação gradual, sendo insuficiente para que o TRT-2 cumprisse a meta ao final do ano.</t>
  </si>
  <si>
    <t>A taxa de congestionamento mede o percentual de processos que ficaram parados sem solução, em relação ao total tramitado no período de um ano. Trata-se de uma meta com evolução gradual do cumprimento, porém, a diminuição desse indicador no 1º Grau foi lenta, comprometendo o atingimento da meta ao término do ano.</t>
  </si>
  <si>
    <t>Quanto menor a taxa de congestionamento melhor, pois indica diminuição dos  processos que ficaram parados sem solução, em relação ao total tramitado no período. Trata-se de uma meta com evolução gradual do cumprimento, e no 2º Grau o cumprimento foi mais consistente, consolidando um bom resultado ao final do ano.</t>
  </si>
  <si>
    <t>A meta estará cumprida se, até o final do ano, o tribunal elaborar e encaminhar o plano de ação com o ODS escolhido (50% da meta) e executá-lo (50% da meta).
O TRT-2 apresentou e encaminhou o plano de ação ao CNJ e finalizou as oito ações planejadas.</t>
  </si>
  <si>
    <t>Reduzir em 2 pontos percentuais a taxa de congestionamento líquida, exceto execuções fiscais, em relação a 2019. Cláusula de barreira na fase de conhecimento: 40% e Cláusula de barreira na fase de execução: 65%.</t>
  </si>
  <si>
    <r>
      <t xml:space="preserve">Meta 5 - Reduzir a Taxa de Congestionamento
</t>
    </r>
    <r>
      <rPr>
        <b/>
        <i/>
        <sz val="10"/>
        <rFont val="Calibri"/>
        <family val="2"/>
        <scheme val="minor"/>
      </rPr>
      <t>Reduzir em 2 pontos percentuais a taxa de congestionamento líquida, exceto execuções fiscais, em relação a 2019. Cláusula de barreira na fase de conhecimento: 40% e Cláusula de barreira na fase de execução: 65%.</t>
    </r>
  </si>
  <si>
    <t xml:space="preserve">Referência: Ano 2021   </t>
  </si>
  <si>
    <t>Referência: Ano 2021</t>
  </si>
  <si>
    <t>Ao término do ano de 2021 o 2º Grau não cumpriu a Meta 1 . Apesar de até setembro  a quantidade de processos julgados ter sido superior aos processos distribuídos, a partir de outubro houve grande diminuição nos processos julgados, comprometendo o cumprimento da meta 2 no 2º Grau.</t>
  </si>
  <si>
    <t>O TRT 2 fecha o ano de 2021 com 95,46% de cumprimento da Meta 1, considerando o 1º e 2º graus de jurisdição. A quantidade de processos julgados em relação aos distribuídos oscilou muito durante o ano, o que dificultou o atingimento da meta ao final de 2021.</t>
  </si>
  <si>
    <t>Apesar da diminuição gradativa no saldo de processos antigos pendentes de julgamento, até o fim do ano de 2021 a meta não foi totalmente cumprida.</t>
  </si>
  <si>
    <t>Já no 2º Grau a diminuição do saldo de processos pendentes foi mais consistente e o 2º Grau manteve o cumprimento da meta até final do ano de 2021.</t>
  </si>
  <si>
    <t>Quanto maior o índice de congestionamento, mais difícil será para o tribunal lidar com seu estoque de processos. Considerando-se o 1º e 2º graus, o desempenho foi insuficiente para que a meta fosse atingida ao término do ano.</t>
  </si>
  <si>
    <t>O nível de informatização dos tribunais, para a Meta 11, é mensurado considerando o total de casos pendentes eletrônicos em relação ao total de casos pendentes (físicos e eletrônicos). Após saneamento na base de dados dos processos físicos residuais, realizado em agosto, a meta está também cumprida no 2º Grau.</t>
  </si>
  <si>
    <t>Após saneamento na base de dados dos processos físicos residuais, realizado em agosto, a meta está cumprida e o TRT-2 conta com 100% de seu acervo processual tramitando de forma eletrônica.</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</si>
</sst>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sz val="11"/>
      <color theme="0"/>
      <name val="Calibri"/>
      <family val="2"/>
      <scheme val="minor"/>
    </font>
    <font>
      <i/>
      <sz val="10"/>
      <color theme="1"/>
      <name val="Calibri"/>
      <family val="2"/>
      <scheme val="minor"/>
    </font>
    <font>
      <sz val="8"/>
      <color theme="1"/>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b/>
      <vertAlign val="superscript"/>
      <sz val="10"/>
      <color theme="0"/>
      <name val="Calibri"/>
      <family val="2"/>
      <scheme val="minor"/>
    </font>
    <font>
      <b/>
      <sz val="11"/>
      <color theme="1" tint="0.499984740745262"/>
      <name val="Calibri"/>
      <family val="2"/>
      <scheme val="minor"/>
    </font>
    <font>
      <b/>
      <sz val="12"/>
      <color theme="1" tint="0.499984740745262"/>
      <name val="Calibri"/>
      <family val="2"/>
      <scheme val="minor"/>
    </font>
    <font>
      <b/>
      <sz val="12"/>
      <color theme="0"/>
      <name val="Calibri"/>
      <family val="2"/>
      <scheme val="minor"/>
    </font>
    <font>
      <b/>
      <sz val="11"/>
      <color rgb="FF000000"/>
      <name val="Calibri"/>
      <family val="2"/>
      <scheme val="minor"/>
    </font>
    <font>
      <b/>
      <sz val="12"/>
      <color theme="0" tint="-0.499984740745262"/>
      <name val="Calibri"/>
      <family val="2"/>
      <scheme val="minor"/>
    </font>
    <font>
      <sz val="5"/>
      <color theme="0" tint="-0.34998626667073579"/>
      <name val="Calibri"/>
      <family val="2"/>
      <scheme val="minor"/>
    </font>
    <font>
      <b/>
      <sz val="5"/>
      <color theme="0"/>
      <name val="Calibri"/>
      <family val="2"/>
      <scheme val="minor"/>
    </font>
    <font>
      <sz val="8"/>
      <name val="Calibri"/>
      <family val="2"/>
      <scheme val="minor"/>
    </font>
    <font>
      <sz val="10"/>
      <name val="Arial"/>
      <family val="2"/>
    </font>
    <font>
      <b/>
      <sz val="12"/>
      <color rgb="FF000000"/>
      <name val="Calibri"/>
      <family val="2"/>
      <scheme val="minor"/>
    </font>
    <font>
      <b/>
      <sz val="12"/>
      <color theme="4"/>
      <name val="Calibri"/>
      <family val="2"/>
      <scheme val="minor"/>
    </font>
    <font>
      <b/>
      <sz val="11"/>
      <name val="Calibri"/>
      <family val="2"/>
      <scheme val="minor"/>
    </font>
    <font>
      <b/>
      <sz val="10"/>
      <name val="Calibri"/>
      <family val="2"/>
      <scheme val="minor"/>
    </font>
    <font>
      <b/>
      <sz val="10"/>
      <color theme="0" tint="-0.499984740745262"/>
      <name val="Calibri"/>
      <family val="2"/>
      <scheme val="minor"/>
    </font>
    <font>
      <b/>
      <sz val="16"/>
      <name val="Calibri"/>
      <family val="2"/>
      <scheme val="minor"/>
    </font>
    <font>
      <b/>
      <sz val="12"/>
      <name val="Calibri"/>
      <family val="2"/>
      <scheme val="minor"/>
    </font>
    <font>
      <b/>
      <sz val="10"/>
      <color theme="1" tint="0.499984740745262"/>
      <name val="Calibri"/>
      <family val="2"/>
      <scheme val="minor"/>
    </font>
    <font>
      <sz val="10"/>
      <name val="Calibri"/>
      <family val="2"/>
      <scheme val="minor"/>
    </font>
    <font>
      <b/>
      <i/>
      <sz val="11"/>
      <color theme="1" tint="0.499984740745262"/>
      <name val="Calibri"/>
      <family val="2"/>
      <scheme val="minor"/>
    </font>
    <font>
      <b/>
      <sz val="10"/>
      <color theme="1"/>
      <name val="Calibri"/>
      <family val="2"/>
      <scheme val="minor"/>
    </font>
    <font>
      <b/>
      <i/>
      <sz val="10"/>
      <name val="Calibri"/>
      <family val="2"/>
      <scheme val="minor"/>
    </font>
    <font>
      <b/>
      <sz val="9"/>
      <color theme="0" tint="-0.499984740745262"/>
      <name val="Calibri"/>
      <family val="2"/>
      <scheme val="minor"/>
    </font>
    <font>
      <b/>
      <i/>
      <sz val="10"/>
      <color theme="1" tint="0.499984740745262"/>
      <name val="Calibri"/>
      <family val="2"/>
      <scheme val="minor"/>
    </font>
    <font>
      <sz val="10"/>
      <color theme="0"/>
      <name val="Calibri"/>
      <family val="2"/>
      <scheme val="minor"/>
    </font>
    <font>
      <b/>
      <sz val="5.5"/>
      <color theme="0"/>
      <name val="Calibri"/>
      <family val="2"/>
      <scheme val="minor"/>
    </font>
    <font>
      <b/>
      <i/>
      <sz val="8"/>
      <color theme="1"/>
      <name val="Calibri"/>
      <family val="2"/>
      <scheme val="minor"/>
    </font>
    <font>
      <b/>
      <sz val="11"/>
      <color theme="0" tint="-0.499984740745262"/>
      <name val="Calibri"/>
      <family val="2"/>
      <scheme val="minor"/>
    </font>
  </fonts>
  <fills count="6">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4" tint="0.39997558519241921"/>
        <bgColor indexed="64"/>
      </patternFill>
    </fill>
    <fill>
      <patternFill patternType="solid">
        <fgColor theme="0" tint="-0.14999847407452621"/>
        <bgColor indexed="64"/>
      </patternFill>
    </fill>
  </fills>
  <borders count="1">
    <border>
      <left/>
      <right/>
      <top/>
      <bottom/>
      <diagonal/>
    </border>
  </borders>
  <cellStyleXfs count="13">
    <xf numFmtId="0" fontId="0" fillId="0" borderId="0">
      <alignment vertical="center"/>
    </xf>
    <xf numFmtId="0" fontId="11" fillId="2" borderId="0" applyNumberFormat="0" applyBorder="0" applyAlignment="0" applyProtection="0"/>
    <xf numFmtId="0" fontId="7" fillId="3" borderId="0" applyNumberFormat="0" applyBorder="0" applyAlignment="0" applyProtection="0"/>
    <xf numFmtId="0" fontId="8" fillId="0" borderId="0"/>
    <xf numFmtId="0" fontId="9" fillId="0" borderId="0" applyNumberFormat="0" applyFill="0" applyBorder="0" applyAlignment="0" applyProtection="0"/>
    <xf numFmtId="0" fontId="7" fillId="0" borderId="0"/>
    <xf numFmtId="0" fontId="6" fillId="0" borderId="0"/>
    <xf numFmtId="0" fontId="26" fillId="0" borderId="0">
      <alignment vertical="center"/>
    </xf>
    <xf numFmtId="0" fontId="5" fillId="0" borderId="0"/>
    <xf numFmtId="0" fontId="5" fillId="0" borderId="0"/>
    <xf numFmtId="9" fontId="26" fillId="0" borderId="0" applyFont="0" applyFill="0" applyBorder="0" applyAlignment="0" applyProtection="0"/>
    <xf numFmtId="0" fontId="2" fillId="0" borderId="0"/>
    <xf numFmtId="0" fontId="2" fillId="3" borderId="0" applyNumberFormat="0" applyBorder="0" applyAlignment="0" applyProtection="0"/>
  </cellStyleXfs>
  <cellXfs count="180">
    <xf numFmtId="0" fontId="0" fillId="0" borderId="0" xfId="0">
      <alignment vertical="center"/>
    </xf>
    <xf numFmtId="0" fontId="13" fillId="0" borderId="0" xfId="0" applyFont="1" applyAlignment="1"/>
    <xf numFmtId="0" fontId="0" fillId="0" borderId="0" xfId="0" applyAlignment="1"/>
    <xf numFmtId="10" fontId="14" fillId="4" borderId="0" xfId="1" applyNumberFormat="1" applyFont="1" applyFill="1" applyAlignment="1">
      <alignment vertical="center"/>
    </xf>
    <xf numFmtId="0" fontId="14" fillId="4" borderId="0" xfId="1" applyFont="1" applyFill="1" applyAlignment="1">
      <alignment horizontal="center" vertical="center"/>
    </xf>
    <xf numFmtId="0" fontId="16" fillId="0" borderId="0" xfId="2" applyFont="1" applyFill="1"/>
    <xf numFmtId="0" fontId="18" fillId="0" borderId="0" xfId="4" applyFont="1" applyAlignment="1">
      <alignment vertical="top"/>
    </xf>
    <xf numFmtId="0" fontId="19" fillId="0" borderId="0" xfId="4" applyFont="1" applyAlignment="1">
      <alignment vertical="center"/>
    </xf>
    <xf numFmtId="0" fontId="7" fillId="0" borderId="0" xfId="5"/>
    <xf numFmtId="0" fontId="21" fillId="0" borderId="0" xfId="5" applyFont="1" applyAlignment="1">
      <alignment vertical="top"/>
    </xf>
    <xf numFmtId="0" fontId="16" fillId="0" borderId="0" xfId="5" applyFont="1" applyFill="1"/>
    <xf numFmtId="10" fontId="15" fillId="0" borderId="0" xfId="5" applyNumberFormat="1" applyFont="1" applyFill="1" applyAlignment="1"/>
    <xf numFmtId="0" fontId="16" fillId="0" borderId="0" xfId="5" applyFont="1" applyAlignment="1"/>
    <xf numFmtId="0" fontId="7" fillId="0" borderId="0" xfId="5" applyAlignment="1"/>
    <xf numFmtId="0" fontId="16" fillId="0" borderId="0" xfId="5" applyFont="1"/>
    <xf numFmtId="0" fontId="13" fillId="0" borderId="0" xfId="5" applyFont="1"/>
    <xf numFmtId="0" fontId="7" fillId="0" borderId="0" xfId="5" applyFill="1"/>
    <xf numFmtId="0" fontId="7" fillId="0" borderId="0" xfId="5" applyAlignment="1">
      <alignment vertical="center" wrapText="1"/>
    </xf>
    <xf numFmtId="0" fontId="16" fillId="0" borderId="0" xfId="5" applyFont="1" applyAlignment="1">
      <alignment vertical="top"/>
    </xf>
    <xf numFmtId="0" fontId="16" fillId="0" borderId="0" xfId="5" applyFont="1" applyAlignment="1">
      <alignment vertical="center"/>
    </xf>
    <xf numFmtId="0" fontId="12" fillId="0" borderId="0" xfId="5" applyFont="1" applyAlignment="1">
      <alignment horizontal="left" indent="1"/>
    </xf>
    <xf numFmtId="0" fontId="18" fillId="0" borderId="0" xfId="4" applyFont="1" applyAlignment="1">
      <alignment vertical="center"/>
    </xf>
    <xf numFmtId="0" fontId="10" fillId="0" borderId="0" xfId="5" applyFont="1"/>
    <xf numFmtId="0" fontId="7" fillId="0" borderId="0" xfId="5" applyAlignment="1">
      <alignment vertical="center"/>
    </xf>
    <xf numFmtId="0" fontId="7" fillId="4" borderId="0" xfId="5" applyFill="1"/>
    <xf numFmtId="0" fontId="16" fillId="0" borderId="0" xfId="5" applyFont="1" applyFill="1" applyAlignment="1">
      <alignment vertical="top"/>
    </xf>
    <xf numFmtId="3" fontId="16" fillId="0" borderId="0" xfId="5" applyNumberFormat="1" applyFont="1" applyFill="1" applyAlignment="1">
      <alignment vertical="top"/>
    </xf>
    <xf numFmtId="0" fontId="22" fillId="0" borderId="0" xfId="4" applyFont="1" applyAlignment="1">
      <alignment vertical="center"/>
    </xf>
    <xf numFmtId="0" fontId="24" fillId="4" borderId="0" xfId="1" applyFont="1" applyFill="1" applyAlignment="1">
      <alignment horizontal="center"/>
    </xf>
    <xf numFmtId="0" fontId="25" fillId="0" borderId="0" xfId="5" applyFont="1"/>
    <xf numFmtId="0" fontId="16" fillId="0" borderId="0" xfId="5" applyFont="1" applyAlignment="1">
      <alignment vertical="center" wrapText="1"/>
    </xf>
    <xf numFmtId="10" fontId="7" fillId="0" borderId="0" xfId="5" applyNumberFormat="1" applyFont="1" applyFill="1" applyAlignment="1">
      <alignment vertical="top"/>
    </xf>
    <xf numFmtId="0" fontId="7" fillId="0" borderId="0" xfId="5" applyFill="1" applyAlignment="1">
      <alignment vertical="center"/>
    </xf>
    <xf numFmtId="0" fontId="18" fillId="0" borderId="0" xfId="4" applyFont="1" applyAlignment="1">
      <alignment horizontal="left" vertical="center" indent="2"/>
    </xf>
    <xf numFmtId="0" fontId="18" fillId="0" borderId="0" xfId="4" applyFont="1" applyAlignment="1">
      <alignment horizontal="left" vertical="top" wrapText="1"/>
    </xf>
    <xf numFmtId="0" fontId="6" fillId="0" borderId="0" xfId="6"/>
    <xf numFmtId="0" fontId="21" fillId="0" borderId="0" xfId="6" applyFont="1" applyAlignment="1">
      <alignment vertical="top"/>
    </xf>
    <xf numFmtId="0" fontId="10" fillId="0" borderId="0" xfId="6" applyFont="1"/>
    <xf numFmtId="0" fontId="29" fillId="0" borderId="0" xfId="1" applyFont="1" applyFill="1" applyAlignment="1">
      <alignment horizontal="center" vertical="center" wrapText="1"/>
    </xf>
    <xf numFmtId="0" fontId="29" fillId="4" borderId="0" xfId="1" applyFont="1" applyFill="1" applyAlignment="1">
      <alignment horizontal="center" vertical="center" wrapText="1"/>
    </xf>
    <xf numFmtId="0" fontId="6" fillId="0" borderId="0" xfId="6" applyAlignment="1">
      <alignment vertical="center"/>
    </xf>
    <xf numFmtId="3" fontId="29" fillId="0" borderId="0" xfId="1" applyNumberFormat="1" applyFont="1" applyFill="1" applyAlignment="1">
      <alignment horizontal="center" vertical="center"/>
    </xf>
    <xf numFmtId="10" fontId="29" fillId="0" borderId="0" xfId="1" applyNumberFormat="1" applyFont="1" applyFill="1" applyAlignment="1">
      <alignment horizontal="center" vertical="center"/>
    </xf>
    <xf numFmtId="10" fontId="29" fillId="0" borderId="0" xfId="6" applyNumberFormat="1" applyFont="1" applyAlignment="1">
      <alignment horizontal="center" vertical="center"/>
    </xf>
    <xf numFmtId="10" fontId="15" fillId="0" borderId="0" xfId="6" applyNumberFormat="1" applyFont="1" applyFill="1" applyAlignment="1"/>
    <xf numFmtId="10" fontId="31" fillId="0" borderId="0" xfId="1" applyNumberFormat="1" applyFont="1" applyFill="1" applyAlignment="1">
      <alignment horizontal="center" vertical="center"/>
    </xf>
    <xf numFmtId="10" fontId="31" fillId="0" borderId="0" xfId="6" applyNumberFormat="1" applyFont="1" applyAlignment="1">
      <alignment horizontal="center" vertical="center"/>
    </xf>
    <xf numFmtId="0" fontId="13" fillId="5" borderId="0" xfId="6" applyFont="1" applyFill="1"/>
    <xf numFmtId="0" fontId="6" fillId="5" borderId="0" xfId="6" applyFill="1"/>
    <xf numFmtId="0" fontId="18" fillId="5" borderId="0" xfId="4" applyFont="1" applyFill="1" applyAlignment="1">
      <alignment vertical="center"/>
    </xf>
    <xf numFmtId="10" fontId="32" fillId="0" borderId="0" xfId="6" applyNumberFormat="1" applyFont="1" applyAlignment="1">
      <alignment horizontal="center" vertical="center"/>
    </xf>
    <xf numFmtId="9" fontId="29" fillId="0" borderId="0" xfId="1" applyNumberFormat="1" applyFont="1" applyFill="1" applyAlignment="1">
      <alignment horizontal="center" vertical="center"/>
    </xf>
    <xf numFmtId="0" fontId="16" fillId="0" borderId="0" xfId="6" applyFont="1" applyAlignment="1">
      <alignment vertical="top"/>
    </xf>
    <xf numFmtId="0" fontId="12" fillId="0" borderId="0" xfId="6" applyFont="1" applyAlignment="1">
      <alignment horizontal="left" indent="1"/>
    </xf>
    <xf numFmtId="0" fontId="33" fillId="0" borderId="0" xfId="4" applyFont="1" applyAlignment="1">
      <alignment vertical="center"/>
    </xf>
    <xf numFmtId="0" fontId="18" fillId="0" borderId="0" xfId="5" applyFont="1"/>
    <xf numFmtId="10" fontId="34" fillId="0" borderId="0" xfId="6" applyNumberFormat="1" applyFont="1" applyAlignment="1">
      <alignment horizontal="center" vertical="center"/>
    </xf>
    <xf numFmtId="0" fontId="16" fillId="0" borderId="0" xfId="0" applyFont="1" applyFill="1" applyAlignment="1"/>
    <xf numFmtId="0" fontId="16" fillId="0" borderId="0" xfId="0" applyFont="1" applyAlignment="1"/>
    <xf numFmtId="0" fontId="0" fillId="4" borderId="0" xfId="0" applyFill="1" applyAlignment="1"/>
    <xf numFmtId="0" fontId="29" fillId="4" borderId="0" xfId="1" applyFont="1" applyFill="1" applyAlignment="1">
      <alignment horizontal="center" vertical="center" wrapText="1"/>
    </xf>
    <xf numFmtId="0" fontId="6" fillId="0" borderId="0" xfId="6" applyAlignment="1">
      <alignment horizontal="center" vertical="center"/>
    </xf>
    <xf numFmtId="0" fontId="21" fillId="0" borderId="0" xfId="6" applyFont="1" applyAlignment="1">
      <alignment horizontal="center" vertical="center"/>
    </xf>
    <xf numFmtId="0" fontId="30" fillId="0" borderId="0" xfId="1" applyFont="1" applyFill="1" applyAlignment="1">
      <alignment horizontal="center" vertical="center" wrapText="1"/>
    </xf>
    <xf numFmtId="0" fontId="13" fillId="5" borderId="0" xfId="6" applyFont="1" applyFill="1" applyAlignment="1">
      <alignment horizontal="center" vertical="center"/>
    </xf>
    <xf numFmtId="0" fontId="18" fillId="5" borderId="0" xfId="4" applyFont="1" applyFill="1" applyAlignment="1">
      <alignment horizontal="center" vertical="center"/>
    </xf>
    <xf numFmtId="0" fontId="16" fillId="0" borderId="0" xfId="6" applyFont="1" applyAlignment="1">
      <alignment horizontal="center" vertical="center"/>
    </xf>
    <xf numFmtId="0" fontId="33" fillId="0" borderId="0" xfId="4" applyFont="1" applyAlignment="1">
      <alignment vertical="center" wrapText="1"/>
    </xf>
    <xf numFmtId="0" fontId="16" fillId="0" borderId="0" xfId="0" applyFont="1" applyFill="1" applyAlignment="1">
      <alignment vertical="center"/>
    </xf>
    <xf numFmtId="10" fontId="37" fillId="0" borderId="0" xfId="0" applyNumberFormat="1" applyFont="1" applyFill="1" applyAlignment="1">
      <alignment vertical="center"/>
    </xf>
    <xf numFmtId="4" fontId="16" fillId="0" borderId="0" xfId="0" applyNumberFormat="1" applyFont="1" applyFill="1" applyAlignment="1">
      <alignment vertical="center"/>
    </xf>
    <xf numFmtId="10" fontId="15" fillId="0" borderId="0" xfId="0" applyNumberFormat="1" applyFont="1" applyFill="1" applyAlignment="1">
      <alignment vertical="center"/>
    </xf>
    <xf numFmtId="0" fontId="16" fillId="0" borderId="0" xfId="2" applyFont="1" applyFill="1" applyAlignment="1">
      <alignment vertical="center"/>
    </xf>
    <xf numFmtId="0" fontId="14" fillId="4" borderId="0" xfId="1" applyFont="1" applyFill="1" applyAlignment="1">
      <alignment horizontal="center" vertical="center"/>
    </xf>
    <xf numFmtId="10" fontId="15" fillId="0" borderId="0" xfId="5" quotePrefix="1" applyNumberFormat="1" applyFont="1" applyFill="1" applyAlignment="1"/>
    <xf numFmtId="9" fontId="29" fillId="0" borderId="0" xfId="10" applyFont="1" applyFill="1" applyAlignment="1">
      <alignment horizontal="center" vertical="center" wrapText="1"/>
    </xf>
    <xf numFmtId="0" fontId="3" fillId="0" borderId="0" xfId="5" applyFont="1"/>
    <xf numFmtId="0" fontId="35" fillId="0" borderId="0" xfId="9" applyFont="1" applyAlignment="1">
      <alignment vertical="top" wrapText="1"/>
    </xf>
    <xf numFmtId="0" fontId="5" fillId="0" borderId="0" xfId="9" applyFont="1" applyAlignment="1">
      <alignment vertical="top"/>
    </xf>
    <xf numFmtId="0" fontId="14" fillId="4" borderId="0" xfId="1" applyFont="1" applyFill="1" applyAlignment="1">
      <alignment horizontal="center" vertical="center"/>
    </xf>
    <xf numFmtId="0" fontId="2" fillId="0" borderId="0" xfId="11"/>
    <xf numFmtId="0" fontId="21" fillId="0" borderId="0" xfId="11" applyFont="1" applyAlignment="1">
      <alignment vertical="top"/>
    </xf>
    <xf numFmtId="0" fontId="18" fillId="0" borderId="0" xfId="11" applyFont="1"/>
    <xf numFmtId="0" fontId="2" fillId="0" borderId="0" xfId="11" applyAlignment="1">
      <alignment vertical="center"/>
    </xf>
    <xf numFmtId="10" fontId="15" fillId="0" borderId="0" xfId="11" applyNumberFormat="1" applyFont="1" applyFill="1" applyAlignment="1"/>
    <xf numFmtId="0" fontId="16" fillId="0" borderId="0" xfId="12" applyFont="1" applyFill="1" applyAlignment="1">
      <alignment vertical="center"/>
    </xf>
    <xf numFmtId="0" fontId="16" fillId="0" borderId="0" xfId="12" applyFont="1" applyFill="1"/>
    <xf numFmtId="0" fontId="16" fillId="0" borderId="0" xfId="11" applyFont="1" applyAlignment="1">
      <alignment vertical="top"/>
    </xf>
    <xf numFmtId="0" fontId="16" fillId="0" borderId="0" xfId="11" applyFont="1" applyFill="1" applyAlignment="1">
      <alignment vertical="top"/>
    </xf>
    <xf numFmtId="0" fontId="13" fillId="0" borderId="0" xfId="11" applyFont="1"/>
    <xf numFmtId="0" fontId="2" fillId="0" borderId="0" xfId="11" applyAlignment="1">
      <alignment vertical="center" wrapText="1"/>
    </xf>
    <xf numFmtId="3" fontId="16" fillId="0" borderId="0" xfId="11" applyNumberFormat="1" applyFont="1" applyFill="1" applyAlignment="1">
      <alignment vertical="top"/>
    </xf>
    <xf numFmtId="0" fontId="12" fillId="0" borderId="0" xfId="11" applyFont="1" applyAlignment="1">
      <alignment horizontal="left" indent="1"/>
    </xf>
    <xf numFmtId="0" fontId="13" fillId="0" borderId="0" xfId="5" applyFont="1" applyAlignment="1">
      <alignment horizontal="left"/>
    </xf>
    <xf numFmtId="0" fontId="14" fillId="4" borderId="0" xfId="1" applyFont="1" applyFill="1" applyAlignment="1">
      <alignment horizontal="center" vertical="center"/>
    </xf>
    <xf numFmtId="0" fontId="21" fillId="0" borderId="0" xfId="5" applyFont="1" applyAlignment="1">
      <alignment vertical="center"/>
    </xf>
    <xf numFmtId="0" fontId="10" fillId="0" borderId="0" xfId="5" applyFont="1" applyAlignment="1">
      <alignment vertical="center"/>
    </xf>
    <xf numFmtId="0" fontId="18" fillId="0" borderId="0" xfId="5" applyFont="1" applyAlignment="1">
      <alignment vertical="center"/>
    </xf>
    <xf numFmtId="0" fontId="24" fillId="4" borderId="0" xfId="1" applyFont="1" applyFill="1" applyAlignment="1">
      <alignment horizontal="center" vertical="center"/>
    </xf>
    <xf numFmtId="0" fontId="16" fillId="0" borderId="0" xfId="5" applyFont="1" applyFill="1" applyAlignment="1">
      <alignment vertical="center"/>
    </xf>
    <xf numFmtId="10" fontId="15" fillId="0" borderId="0" xfId="5" applyNumberFormat="1" applyFont="1" applyFill="1" applyAlignment="1">
      <alignment vertical="center"/>
    </xf>
    <xf numFmtId="0" fontId="13" fillId="0" borderId="0" xfId="5" applyFont="1" applyAlignment="1">
      <alignment vertical="center"/>
    </xf>
    <xf numFmtId="0" fontId="13" fillId="0" borderId="0" xfId="5" applyFont="1" applyAlignment="1">
      <alignment horizontal="left" vertical="center"/>
    </xf>
    <xf numFmtId="0" fontId="12" fillId="0" borderId="0" xfId="5" applyFont="1" applyAlignment="1">
      <alignment horizontal="left" vertical="center"/>
    </xf>
    <xf numFmtId="0" fontId="16" fillId="0" borderId="0" xfId="8" applyFont="1" applyAlignment="1">
      <alignment vertical="center" wrapText="1"/>
    </xf>
    <xf numFmtId="0" fontId="4" fillId="0" borderId="0" xfId="5" applyFont="1" applyAlignment="1">
      <alignment vertical="center"/>
    </xf>
    <xf numFmtId="2" fontId="15" fillId="0" borderId="0" xfId="5" applyNumberFormat="1" applyFont="1" applyFill="1" applyAlignment="1">
      <alignment vertical="center"/>
    </xf>
    <xf numFmtId="2" fontId="7" fillId="0" borderId="0" xfId="5" applyNumberFormat="1" applyAlignment="1">
      <alignment vertical="center"/>
    </xf>
    <xf numFmtId="0" fontId="1" fillId="0" borderId="0" xfId="5" applyFont="1" applyAlignment="1">
      <alignment vertical="center"/>
    </xf>
    <xf numFmtId="0" fontId="14" fillId="4" borderId="0" xfId="1" applyFont="1" applyFill="1" applyAlignment="1">
      <alignment horizontal="center" vertical="center"/>
    </xf>
    <xf numFmtId="9" fontId="41" fillId="0" borderId="0" xfId="0" applyNumberFormat="1" applyFont="1" applyFill="1" applyAlignment="1"/>
    <xf numFmtId="0" fontId="18" fillId="0" borderId="0" xfId="4" applyFont="1" applyAlignment="1"/>
    <xf numFmtId="0" fontId="14" fillId="4" borderId="0" xfId="1" applyFont="1" applyFill="1" applyAlignment="1">
      <alignment horizontal="center" vertical="center" wrapText="1"/>
    </xf>
    <xf numFmtId="0" fontId="14" fillId="4" borderId="0" xfId="1" applyFont="1" applyFill="1" applyAlignment="1">
      <alignment horizontal="center" vertical="center"/>
    </xf>
    <xf numFmtId="0" fontId="16" fillId="0" borderId="0" xfId="9" applyFont="1" applyAlignment="1">
      <alignment vertical="center" wrapText="1"/>
    </xf>
    <xf numFmtId="0" fontId="36" fillId="0" borderId="0" xfId="4" applyFont="1" applyAlignment="1">
      <alignment vertical="center"/>
    </xf>
    <xf numFmtId="10" fontId="15" fillId="0" borderId="0" xfId="5" applyNumberFormat="1" applyFont="1" applyFill="1" applyAlignment="1">
      <alignment horizontal="center"/>
    </xf>
    <xf numFmtId="10" fontId="15" fillId="0" borderId="0" xfId="5" applyNumberFormat="1" applyFont="1" applyFill="1" applyAlignment="1">
      <alignment horizontal="center" vertical="center"/>
    </xf>
    <xf numFmtId="10" fontId="15" fillId="0" borderId="0" xfId="0" applyNumberFormat="1" applyFont="1" applyFill="1" applyAlignment="1">
      <alignment horizontal="center" vertical="center"/>
    </xf>
    <xf numFmtId="10" fontId="15" fillId="4" borderId="0" xfId="5" applyNumberFormat="1" applyFont="1" applyFill="1" applyAlignment="1">
      <alignment horizontal="center"/>
    </xf>
    <xf numFmtId="10" fontId="15" fillId="4" borderId="0" xfId="5" applyNumberFormat="1" applyFont="1" applyFill="1" applyAlignment="1">
      <alignment horizontal="center" vertical="center"/>
    </xf>
    <xf numFmtId="0" fontId="24" fillId="4" borderId="0" xfId="1" applyFont="1" applyFill="1" applyAlignment="1">
      <alignment horizontal="center" vertical="top"/>
    </xf>
    <xf numFmtId="0" fontId="42" fillId="4" borderId="0" xfId="1" applyFont="1" applyFill="1" applyAlignment="1">
      <alignment horizontal="center"/>
    </xf>
    <xf numFmtId="0" fontId="14" fillId="4" borderId="0" xfId="1" applyFont="1" applyFill="1" applyAlignment="1">
      <alignment horizontal="center" vertical="center" wrapText="1"/>
    </xf>
    <xf numFmtId="3" fontId="14" fillId="4" borderId="0" xfId="1" applyNumberFormat="1" applyFont="1" applyFill="1" applyAlignment="1">
      <alignment horizontal="center" vertical="center"/>
    </xf>
    <xf numFmtId="0" fontId="43" fillId="0" borderId="0" xfId="5" applyFont="1" applyAlignment="1">
      <alignment vertical="center"/>
    </xf>
    <xf numFmtId="10" fontId="16" fillId="0" borderId="0" xfId="10" applyNumberFormat="1" applyFont="1" applyFill="1" applyAlignment="1">
      <alignment horizontal="center" vertical="center"/>
    </xf>
    <xf numFmtId="0" fontId="30" fillId="0" borderId="0" xfId="1" applyFont="1" applyFill="1" applyAlignment="1">
      <alignment horizontal="left" vertical="center" wrapText="1"/>
    </xf>
    <xf numFmtId="0" fontId="30" fillId="0" borderId="0" xfId="1" applyFont="1" applyFill="1" applyAlignment="1">
      <alignment horizontal="left" vertical="center"/>
    </xf>
    <xf numFmtId="0" fontId="34" fillId="0" borderId="0" xfId="1" applyFont="1" applyFill="1" applyAlignment="1">
      <alignment horizontal="left" vertical="top" wrapText="1"/>
    </xf>
    <xf numFmtId="0" fontId="34" fillId="0" borderId="0" xfId="1" applyFont="1" applyFill="1" applyAlignment="1">
      <alignment horizontal="left" vertical="top"/>
    </xf>
    <xf numFmtId="0" fontId="29" fillId="0" borderId="0" xfId="4" applyFont="1" applyAlignment="1">
      <alignment horizontal="left" vertical="center" wrapText="1"/>
    </xf>
    <xf numFmtId="0" fontId="29" fillId="0" borderId="0" xfId="4" applyFont="1" applyAlignment="1">
      <alignment horizontal="left" vertical="center"/>
    </xf>
    <xf numFmtId="0" fontId="31" fillId="0" borderId="0" xfId="1" applyFont="1" applyFill="1" applyAlignment="1">
      <alignment horizontal="left" vertical="top" wrapText="1"/>
    </xf>
    <xf numFmtId="0" fontId="31" fillId="0" borderId="0" xfId="1" applyFont="1" applyFill="1" applyAlignment="1">
      <alignment horizontal="left" vertical="top"/>
    </xf>
    <xf numFmtId="0" fontId="27" fillId="0" borderId="0" xfId="6" applyFont="1" applyAlignment="1">
      <alignment horizontal="center" vertical="top"/>
    </xf>
    <xf numFmtId="0" fontId="28" fillId="0" borderId="0" xfId="6" applyFont="1" applyFill="1" applyAlignment="1">
      <alignment horizontal="center" vertical="center"/>
    </xf>
    <xf numFmtId="0" fontId="29" fillId="4" borderId="0" xfId="1" applyFont="1" applyFill="1" applyAlignment="1">
      <alignment horizontal="center" vertical="center" wrapText="1"/>
    </xf>
    <xf numFmtId="0" fontId="29" fillId="0" borderId="0" xfId="4" applyFont="1" applyAlignment="1">
      <alignment horizontal="left" vertical="top" wrapText="1"/>
    </xf>
    <xf numFmtId="0" fontId="39" fillId="0" borderId="0" xfId="1" applyFont="1" applyFill="1" applyAlignment="1">
      <alignment horizontal="left" vertical="top" wrapText="1"/>
    </xf>
    <xf numFmtId="0" fontId="39" fillId="0" borderId="0" xfId="1" applyFont="1" applyFill="1" applyAlignment="1">
      <alignment horizontal="left" vertical="top"/>
    </xf>
    <xf numFmtId="0" fontId="21" fillId="0" borderId="0" xfId="5" applyFont="1" applyAlignment="1">
      <alignment horizontal="center" vertical="center"/>
    </xf>
    <xf numFmtId="3" fontId="16" fillId="0" borderId="0" xfId="5" applyNumberFormat="1" applyFont="1" applyFill="1" applyAlignment="1">
      <alignment horizontal="center" vertical="center"/>
    </xf>
    <xf numFmtId="10" fontId="16" fillId="0" borderId="0" xfId="5" applyNumberFormat="1" applyFont="1" applyFill="1" applyAlignment="1">
      <alignment horizontal="center" vertical="center"/>
    </xf>
    <xf numFmtId="0" fontId="20" fillId="0" borderId="0" xfId="5" applyFont="1" applyFill="1" applyAlignment="1">
      <alignment horizontal="center" vertical="center"/>
    </xf>
    <xf numFmtId="0" fontId="14" fillId="4" borderId="0" xfId="1" applyFont="1" applyFill="1" applyAlignment="1">
      <alignment horizontal="left" vertical="center"/>
    </xf>
    <xf numFmtId="0" fontId="14" fillId="4" borderId="0" xfId="1" applyFont="1" applyFill="1" applyAlignment="1">
      <alignment horizontal="center" vertical="center" wrapText="1"/>
    </xf>
    <xf numFmtId="0" fontId="36" fillId="0" borderId="0" xfId="4" applyFont="1" applyAlignment="1">
      <alignment horizontal="left" vertical="center" wrapText="1"/>
    </xf>
    <xf numFmtId="0" fontId="18" fillId="0" borderId="0" xfId="4" applyFont="1" applyAlignment="1">
      <alignment horizontal="right" vertical="center"/>
    </xf>
    <xf numFmtId="0" fontId="16" fillId="0" borderId="0" xfId="8" applyFont="1" applyAlignment="1">
      <alignment horizontal="justify" vertical="top" wrapText="1"/>
    </xf>
    <xf numFmtId="3" fontId="14" fillId="4" borderId="0" xfId="1" applyNumberFormat="1" applyFont="1" applyFill="1" applyAlignment="1">
      <alignment horizontal="center" vertical="center"/>
    </xf>
    <xf numFmtId="10" fontId="14" fillId="4" borderId="0" xfId="1" applyNumberFormat="1" applyFont="1" applyFill="1" applyAlignment="1">
      <alignment horizontal="center" vertical="center"/>
    </xf>
    <xf numFmtId="0" fontId="16" fillId="0" borderId="0" xfId="9" applyFont="1" applyAlignment="1">
      <alignment horizontal="justify" vertical="top" wrapText="1"/>
    </xf>
    <xf numFmtId="0" fontId="23" fillId="0" borderId="0" xfId="5" applyFont="1" applyAlignment="1">
      <alignment horizontal="center" vertical="center"/>
    </xf>
    <xf numFmtId="0" fontId="21" fillId="0" borderId="0" xfId="5" applyFont="1" applyAlignment="1">
      <alignment horizontal="center" vertical="top"/>
    </xf>
    <xf numFmtId="0" fontId="23" fillId="0" borderId="0" xfId="5" applyFont="1" applyAlignment="1">
      <alignment horizontal="center" vertical="top"/>
    </xf>
    <xf numFmtId="10" fontId="16" fillId="0" borderId="0" xfId="9" applyNumberFormat="1" applyFont="1" applyFill="1" applyAlignment="1">
      <alignment horizontal="justify" vertical="top" wrapText="1"/>
    </xf>
    <xf numFmtId="0" fontId="16" fillId="0" borderId="0" xfId="9" applyFont="1" applyFill="1" applyAlignment="1">
      <alignment horizontal="justify" vertical="top" wrapText="1"/>
    </xf>
    <xf numFmtId="3" fontId="16" fillId="0" borderId="0" xfId="5" applyNumberFormat="1" applyFont="1" applyFill="1" applyAlignment="1">
      <alignment horizontal="center"/>
    </xf>
    <xf numFmtId="10" fontId="16" fillId="0" borderId="0" xfId="10" applyNumberFormat="1" applyFont="1" applyFill="1" applyAlignment="1">
      <alignment horizontal="center"/>
    </xf>
    <xf numFmtId="10" fontId="16" fillId="0" borderId="0" xfId="5" applyNumberFormat="1" applyFont="1" applyFill="1" applyAlignment="1">
      <alignment horizontal="center"/>
    </xf>
    <xf numFmtId="0" fontId="40" fillId="0" borderId="0" xfId="4" applyFont="1" applyAlignment="1">
      <alignment horizontal="left" vertical="center" wrapText="1"/>
    </xf>
    <xf numFmtId="0" fontId="35" fillId="0" borderId="0" xfId="0" applyFont="1" applyAlignment="1">
      <alignment horizontal="justify" vertical="top" wrapText="1"/>
    </xf>
    <xf numFmtId="10" fontId="14" fillId="4" borderId="0" xfId="10" applyNumberFormat="1" applyFont="1" applyFill="1" applyAlignment="1">
      <alignment horizontal="center" vertical="center"/>
    </xf>
    <xf numFmtId="9" fontId="16" fillId="0" borderId="0" xfId="0" applyNumberFormat="1" applyFont="1" applyFill="1" applyAlignment="1">
      <alignment horizontal="center" vertical="center"/>
    </xf>
    <xf numFmtId="9" fontId="37" fillId="0" borderId="0" xfId="10" applyNumberFormat="1" applyFont="1" applyFill="1" applyAlignment="1">
      <alignment horizontal="center" vertical="center"/>
    </xf>
    <xf numFmtId="0" fontId="16" fillId="0" borderId="0" xfId="0" applyFont="1" applyFill="1" applyAlignment="1">
      <alignment horizontal="justify" vertical="top" wrapText="1"/>
    </xf>
    <xf numFmtId="0" fontId="33" fillId="0" borderId="0" xfId="4" applyFont="1" applyAlignment="1">
      <alignment horizontal="left" vertical="center" wrapText="1"/>
    </xf>
    <xf numFmtId="0" fontId="18" fillId="0" borderId="0" xfId="4" applyFont="1" applyAlignment="1">
      <alignment horizontal="right"/>
    </xf>
    <xf numFmtId="0" fontId="14" fillId="4" borderId="0" xfId="1" applyFont="1" applyFill="1" applyAlignment="1">
      <alignment horizontal="center" vertical="center"/>
    </xf>
    <xf numFmtId="0" fontId="14" fillId="4" borderId="0" xfId="1" applyFont="1" applyFill="1" applyAlignment="1">
      <alignment horizontal="center" wrapText="1"/>
    </xf>
    <xf numFmtId="4" fontId="16" fillId="0" borderId="0" xfId="0" applyNumberFormat="1" applyFont="1" applyFill="1" applyAlignment="1">
      <alignment horizontal="center" vertical="center"/>
    </xf>
    <xf numFmtId="9" fontId="16" fillId="0" borderId="0" xfId="10" applyFont="1" applyFill="1" applyAlignment="1">
      <alignment horizontal="center" vertical="center"/>
    </xf>
    <xf numFmtId="0" fontId="21" fillId="0" borderId="0" xfId="11" applyFont="1" applyAlignment="1">
      <alignment horizontal="center" vertical="top"/>
    </xf>
    <xf numFmtId="0" fontId="20" fillId="0" borderId="0" xfId="11" applyFont="1" applyFill="1" applyAlignment="1">
      <alignment horizontal="center" vertical="center"/>
    </xf>
    <xf numFmtId="0" fontId="36" fillId="0" borderId="0" xfId="4" applyFont="1" applyAlignment="1">
      <alignment horizontal="left" vertical="top" wrapText="1"/>
    </xf>
    <xf numFmtId="0" fontId="35" fillId="0" borderId="0" xfId="9" applyFont="1" applyAlignment="1">
      <alignment horizontal="justify" vertical="top" wrapText="1"/>
    </xf>
    <xf numFmtId="0" fontId="44" fillId="0" borderId="0" xfId="4" applyFont="1" applyAlignment="1">
      <alignment horizontal="right" vertical="center"/>
    </xf>
    <xf numFmtId="0" fontId="16" fillId="0" borderId="0" xfId="9" applyFont="1" applyAlignment="1">
      <alignment vertical="top"/>
    </xf>
    <xf numFmtId="0" fontId="16" fillId="0" borderId="0" xfId="9" applyFont="1" applyAlignment="1">
      <alignment horizontal="left" vertical="top" wrapText="1"/>
    </xf>
  </cellXfs>
  <cellStyles count="13">
    <cellStyle name="40% - Ênfase5" xfId="2" builtinId="47"/>
    <cellStyle name="40% - Ênfase5 2" xfId="12"/>
    <cellStyle name="Ênfase5" xfId="1" builtinId="45"/>
    <cellStyle name="Normal" xfId="0" builtinId="0"/>
    <cellStyle name="Normal 2" xfId="3"/>
    <cellStyle name="Normal 2 2" xfId="5"/>
    <cellStyle name="Normal 2 2 2" xfId="6"/>
    <cellStyle name="Normal 2 2 3" xfId="11"/>
    <cellStyle name="Normal 2 3" xfId="9"/>
    <cellStyle name="Normal 3" xfId="7"/>
    <cellStyle name="Normal 4" xfId="8"/>
    <cellStyle name="Porcentagem" xfId="10" builtinId="5"/>
    <cellStyle name="Título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453087492177352E-2"/>
          <c:y val="0"/>
          <c:w val="0.91992532294673135"/>
          <c:h val="0.75665746327163652"/>
        </c:manualLayout>
      </c:layout>
      <c:barChart>
        <c:barDir val="col"/>
        <c:grouping val="clustered"/>
        <c:varyColors val="0"/>
        <c:ser>
          <c:idx val="0"/>
          <c:order val="0"/>
          <c:tx>
            <c:strRef>
              <c:f>'M1-1ºG'!$M$11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'M1-1ºG'!$B$12:$B$24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'M1-1ºG'!$M$12:$M$24</c:f>
              <c:numCache>
                <c:formatCode>0.00%</c:formatCode>
                <c:ptCount val="13"/>
                <c:pt idx="0">
                  <c:v>0.5402357765248591</c:v>
                </c:pt>
                <c:pt idx="1">
                  <c:v>0.70192395785616124</c:v>
                </c:pt>
                <c:pt idx="2">
                  <c:v>0.76211915125136021</c:v>
                </c:pt>
                <c:pt idx="3">
                  <c:v>0.80976791404074822</c:v>
                </c:pt>
                <c:pt idx="4">
                  <c:v>0.85124157080523599</c:v>
                </c:pt>
                <c:pt idx="5">
                  <c:v>0.88350846029766139</c:v>
                </c:pt>
                <c:pt idx="6">
                  <c:v>0.90059316720212634</c:v>
                </c:pt>
                <c:pt idx="7">
                  <c:v>0.92112746416631441</c:v>
                </c:pt>
                <c:pt idx="8">
                  <c:v>0.93740825053719978</c:v>
                </c:pt>
                <c:pt idx="9">
                  <c:v>0.95206402210835395</c:v>
                </c:pt>
                <c:pt idx="10">
                  <c:v>0.97033896816839182</c:v>
                </c:pt>
                <c:pt idx="11">
                  <c:v>0.95306831114007529</c:v>
                </c:pt>
                <c:pt idx="12">
                  <c:v>0.95306831114007529</c:v>
                </c:pt>
              </c:numCache>
            </c:numRef>
          </c:val>
          <c:extLst xmlns:c16r2="http://schemas.microsoft.com/office/drawing/2015/06/chart">
            <c:ext xmlns:c16="http://schemas.microsoft.com/office/drawing/2014/chart" uri="{C3380CC4-5D6E-409C-BE32-E72D297353CC}">
              <c16:uniqueId val="{00000000-C044-4F09-89E8-D134DFEC63E7}"/>
            </c:ext>
          </c:extLst>
        </c:ser>
        <c:dLbls>
          <c:showLegendKey val="0"/>
          <c:showVal val="0"/>
          <c:showCatName val="0"/>
          <c:showSerName val="0"/>
          <c:showPercent val="0"/>
          <c:showBubbleSize val="0"/>
        </c:dLbls>
        <c:gapWidth val="150"/>
        <c:axId val="-2124839488"/>
        <c:axId val="-212483785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'[1]Dados Meta 1'!$N$5:$N$17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C044-4F09-89E8-D134DFEC63E7}"/>
            </c:ext>
          </c:extLst>
        </c:ser>
        <c:dLbls>
          <c:showLegendKey val="0"/>
          <c:showVal val="0"/>
          <c:showCatName val="0"/>
          <c:showSerName val="0"/>
          <c:showPercent val="0"/>
          <c:showBubbleSize val="0"/>
        </c:dLbls>
        <c:marker val="1"/>
        <c:smooth val="0"/>
        <c:axId val="-2124839488"/>
        <c:axId val="-2124837856"/>
      </c:lineChart>
      <c:catAx>
        <c:axId val="-2124839488"/>
        <c:scaling>
          <c:orientation val="minMax"/>
        </c:scaling>
        <c:delete val="0"/>
        <c:axPos val="b"/>
        <c:numFmt formatCode="ge\r\a\l" sourceLinked="0"/>
        <c:majorTickMark val="out"/>
        <c:minorTickMark val="none"/>
        <c:tickLblPos val="nextTo"/>
        <c:txPr>
          <a:bodyPr/>
          <a:lstStyle/>
          <a:p>
            <a:pPr>
              <a:defRPr sz="850" baseline="0">
                <a:latin typeface="Calibri" panose="020F0502020204030204" pitchFamily="34" charset="0"/>
              </a:defRPr>
            </a:pPr>
            <a:endParaRPr lang="pt-BR"/>
          </a:p>
        </c:txPr>
        <c:crossAx val="-2124837856"/>
        <c:crosses val="autoZero"/>
        <c:auto val="1"/>
        <c:lblAlgn val="ctr"/>
        <c:lblOffset val="100"/>
        <c:noMultiLvlLbl val="0"/>
      </c:catAx>
      <c:valAx>
        <c:axId val="-2124837856"/>
        <c:scaling>
          <c:orientation val="minMax"/>
          <c:max val="1.05"/>
          <c:min val="0"/>
        </c:scaling>
        <c:delete val="1"/>
        <c:axPos val="l"/>
        <c:majorGridlines>
          <c:spPr>
            <a:ln>
              <a:noFill/>
            </a:ln>
          </c:spPr>
        </c:majorGridlines>
        <c:numFmt formatCode="#.000%" sourceLinked="0"/>
        <c:majorTickMark val="out"/>
        <c:minorTickMark val="none"/>
        <c:tickLblPos val="nextTo"/>
        <c:crossAx val="-212483948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417253173987525E-2"/>
          <c:y val="1.2987012987012988E-2"/>
          <c:w val="0.9185921935196697"/>
          <c:h val="0.75665746327163652"/>
        </c:manualLayout>
      </c:layout>
      <c:barChart>
        <c:barDir val="col"/>
        <c:grouping val="clustered"/>
        <c:varyColors val="0"/>
        <c:ser>
          <c:idx val="0"/>
          <c:order val="0"/>
          <c:tx>
            <c:strRef>
              <c:f>'Meta 5-Geral'!$M$11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5-Geral'!$B$12:$B$24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5-Geral'!$M$12:$M$24</c:f>
              <c:numCache>
                <c:formatCode>0.00%</c:formatCode>
                <c:ptCount val="13"/>
                <c:pt idx="0">
                  <c:v>0.43984900688434303</c:v>
                </c:pt>
                <c:pt idx="1">
                  <c:v>0.47697051605437107</c:v>
                </c:pt>
                <c:pt idx="2">
                  <c:v>0.51583813696851666</c:v>
                </c:pt>
                <c:pt idx="3">
                  <c:v>0.5537524096880132</c:v>
                </c:pt>
                <c:pt idx="4">
                  <c:v>0.60521551687468067</c:v>
                </c:pt>
                <c:pt idx="5">
                  <c:v>0.65238735267724801</c:v>
                </c:pt>
                <c:pt idx="6">
                  <c:v>0.69979868239857901</c:v>
                </c:pt>
                <c:pt idx="7">
                  <c:v>0.7460875881886001</c:v>
                </c:pt>
                <c:pt idx="8">
                  <c:v>0.79332000220115717</c:v>
                </c:pt>
                <c:pt idx="9">
                  <c:v>0.83566024210946044</c:v>
                </c:pt>
                <c:pt idx="10">
                  <c:v>0.88335230677572696</c:v>
                </c:pt>
                <c:pt idx="11">
                  <c:v>0.90854636901803054</c:v>
                </c:pt>
                <c:pt idx="12">
                  <c:v>0.90854636901803054</c:v>
                </c:pt>
              </c:numCache>
            </c:numRef>
          </c:val>
          <c:extLst xmlns:c16r2="http://schemas.microsoft.com/office/drawing/2015/06/chart">
            <c:ext xmlns:c16="http://schemas.microsoft.com/office/drawing/2014/chart" uri="{C3380CC4-5D6E-409C-BE32-E72D297353CC}">
              <c16:uniqueId val="{00000000-1D07-4B7F-90CC-E658136A53CC}"/>
            </c:ext>
          </c:extLst>
        </c:ser>
        <c:dLbls>
          <c:showLegendKey val="0"/>
          <c:showVal val="0"/>
          <c:showCatName val="0"/>
          <c:showSerName val="0"/>
          <c:showPercent val="0"/>
          <c:showBubbleSize val="0"/>
        </c:dLbls>
        <c:gapWidth val="150"/>
        <c:axId val="-1933030240"/>
        <c:axId val="-193302806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xmlns:c16r2="http://schemas.microsoft.com/office/drawing/2015/06/chart">
            <c:ext xmlns:c16="http://schemas.microsoft.com/office/drawing/2014/chart" uri="{C3380CC4-5D6E-409C-BE32-E72D297353CC}">
              <c16:uniqueId val="{00000001-1D07-4B7F-90CC-E658136A53CC}"/>
            </c:ext>
          </c:extLst>
        </c:ser>
        <c:ser>
          <c:idx val="2"/>
          <c:order val="2"/>
          <c:tx>
            <c:v>Meta</c:v>
          </c:tx>
          <c:spPr>
            <a:ln w="34925">
              <a:solidFill>
                <a:schemeClr val="bg1">
                  <a:lumMod val="65000"/>
                </a:schemeClr>
              </a:solidFill>
            </a:ln>
          </c:spPr>
          <c:marker>
            <c:symbol val="none"/>
          </c:marker>
          <c:dPt>
            <c:idx val="12"/>
            <c:bubble3D val="0"/>
            <c:spPr>
              <a:ln w="34925">
                <a:solidFill>
                  <a:schemeClr val="bg1">
                    <a:lumMod val="65000"/>
                  </a:schemeClr>
                </a:solidFill>
                <a:tailEnd type="none" w="sm" len="sm"/>
              </a:ln>
            </c:spPr>
            <c:extLst xmlns:c16r2="http://schemas.microsoft.com/office/drawing/2015/06/chart">
              <c:ext xmlns:c16="http://schemas.microsoft.com/office/drawing/2014/chart" uri="{C3380CC4-5D6E-409C-BE32-E72D297353CC}">
                <c16:uniqueId val="{00000001-BE0D-4950-BE5B-8A5FB6BE7ED7}"/>
              </c:ext>
            </c:extLst>
          </c:dP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2-1D07-4B7F-90CC-E658136A53CC}"/>
            </c:ext>
          </c:extLst>
        </c:ser>
        <c:dLbls>
          <c:showLegendKey val="0"/>
          <c:showVal val="0"/>
          <c:showCatName val="0"/>
          <c:showSerName val="0"/>
          <c:showPercent val="0"/>
          <c:showBubbleSize val="0"/>
        </c:dLbls>
        <c:marker val="1"/>
        <c:smooth val="0"/>
        <c:axId val="-1933030240"/>
        <c:axId val="-1933028064"/>
      </c:lineChart>
      <c:catAx>
        <c:axId val="-193303024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28064"/>
        <c:crosses val="autoZero"/>
        <c:auto val="1"/>
        <c:lblAlgn val="ctr"/>
        <c:lblOffset val="100"/>
        <c:noMultiLvlLbl val="0"/>
      </c:catAx>
      <c:valAx>
        <c:axId val="-1933028064"/>
        <c:scaling>
          <c:orientation val="minMax"/>
          <c:max val="1.05"/>
          <c:min val="0"/>
        </c:scaling>
        <c:delete val="1"/>
        <c:axPos val="l"/>
        <c:majorGridlines>
          <c:spPr>
            <a:ln>
              <a:noFill/>
            </a:ln>
          </c:spPr>
        </c:majorGridlines>
        <c:numFmt formatCode="#.000%" sourceLinked="0"/>
        <c:majorTickMark val="out"/>
        <c:minorTickMark val="none"/>
        <c:tickLblPos val="nextTo"/>
        <c:crossAx val="-193303024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191300318945929E-2"/>
          <c:y val="0"/>
          <c:w val="0.91488981694967686"/>
          <c:h val="0.71958129389231751"/>
        </c:manualLayout>
      </c:layout>
      <c:barChart>
        <c:barDir val="col"/>
        <c:grouping val="clustered"/>
        <c:varyColors val="0"/>
        <c:ser>
          <c:idx val="2"/>
          <c:order val="0"/>
          <c:tx>
            <c:strRef>
              <c:f>'M9'!$F$11:$I$11</c:f>
              <c:strCache>
                <c:ptCount val="1"/>
                <c:pt idx="0">
                  <c:v>Percentual de execução da ação planejada</c:v>
                </c:pt>
              </c:strCache>
            </c:strRef>
          </c:tx>
          <c:spPr>
            <a:solidFill>
              <a:schemeClr val="accent1"/>
            </a:solidFill>
          </c:spPr>
          <c:invertIfNegative val="0"/>
          <c:dLbls>
            <c:spPr>
              <a:noFill/>
              <a:ln>
                <a:noFill/>
              </a:ln>
              <a:effectLst/>
            </c:spPr>
            <c:txPr>
              <a:bodyPr rot="-5400000" vert="horz" wrap="square" lIns="38100" tIns="19050" rIns="38100" bIns="19050" anchor="ctr">
                <a:spAutoFit/>
              </a:bodyPr>
              <a:lstStyle/>
              <a:p>
                <a:pPr>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'M9'!$B$13:$B$16</c:f>
              <c:strCache>
                <c:ptCount val="4"/>
                <c:pt idx="0">
                  <c:v>Março</c:v>
                </c:pt>
                <c:pt idx="1">
                  <c:v>Junho</c:v>
                </c:pt>
                <c:pt idx="2">
                  <c:v>Setembro</c:v>
                </c:pt>
                <c:pt idx="3">
                  <c:v>Dezembro</c:v>
                </c:pt>
              </c:strCache>
            </c:strRef>
          </c:cat>
          <c:val>
            <c:numRef>
              <c:f>'M9'!$F$13:$F$16</c:f>
              <c:numCache>
                <c:formatCode>0%</c:formatCode>
                <c:ptCount val="4"/>
                <c:pt idx="0">
                  <c:v>0</c:v>
                </c:pt>
                <c:pt idx="1">
                  <c:v>0</c:v>
                </c:pt>
                <c:pt idx="2">
                  <c:v>0.875</c:v>
                </c:pt>
                <c:pt idx="3">
                  <c:v>1</c:v>
                </c:pt>
              </c:numCache>
            </c:numRef>
          </c:val>
          <c:extLst xmlns:c16r2="http://schemas.microsoft.com/office/drawing/2015/06/chart">
            <c:ext xmlns:c16="http://schemas.microsoft.com/office/drawing/2014/chart" uri="{C3380CC4-5D6E-409C-BE32-E72D297353CC}">
              <c16:uniqueId val="{00000000-9646-4955-B04F-36BB2B0DF1D2}"/>
            </c:ext>
          </c:extLst>
        </c:ser>
        <c:ser>
          <c:idx val="0"/>
          <c:order val="1"/>
          <c:tx>
            <c:strRef>
              <c:f>'M9'!$J$11:$O$11</c:f>
              <c:strCache>
                <c:ptCount val="1"/>
                <c:pt idx="0">
                  <c:v>Cumprimento da meta acumulado</c:v>
                </c:pt>
              </c:strCache>
            </c:strRef>
          </c:tx>
          <c:spPr>
            <a:solidFill>
              <a:schemeClr val="accent2">
                <a:lumMod val="60000"/>
                <a:lumOff val="40000"/>
              </a:schemeClr>
            </a:solidFill>
            <a:ln w="31750">
              <a:solidFill>
                <a:schemeClr val="accent2">
                  <a:lumMod val="60000"/>
                  <a:lumOff val="40000"/>
                </a:schemeClr>
              </a:solidFill>
            </a:ln>
          </c:spPr>
          <c:invertIfNegative val="0"/>
          <c:dLbls>
            <c:spPr>
              <a:noFill/>
              <a:ln>
                <a:noFill/>
              </a:ln>
              <a:effectLst/>
            </c:spPr>
            <c:txPr>
              <a:bodyPr rot="-5400000" vert="horz" wrap="square" lIns="38100" tIns="19050" rIns="38100" bIns="19050" anchor="ctr">
                <a:spAutoFit/>
              </a:bodyPr>
              <a:lstStyle/>
              <a:p>
                <a:pPr>
                  <a:defRPr/>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'M9'!$B$13:$C$16</c:f>
              <c:strCache>
                <c:ptCount val="4"/>
                <c:pt idx="0">
                  <c:v>Março</c:v>
                </c:pt>
                <c:pt idx="1">
                  <c:v>Junho</c:v>
                </c:pt>
                <c:pt idx="2">
                  <c:v>Setembro</c:v>
                </c:pt>
                <c:pt idx="3">
                  <c:v>Dezembro</c:v>
                </c:pt>
              </c:strCache>
            </c:strRef>
          </c:cat>
          <c:val>
            <c:numRef>
              <c:f>'M9'!$J$13:$J$16</c:f>
              <c:numCache>
                <c:formatCode>0%</c:formatCode>
                <c:ptCount val="4"/>
                <c:pt idx="0">
                  <c:v>0</c:v>
                </c:pt>
                <c:pt idx="1">
                  <c:v>0</c:v>
                </c:pt>
                <c:pt idx="2">
                  <c:v>0.93500000000000005</c:v>
                </c:pt>
                <c:pt idx="3">
                  <c:v>1</c:v>
                </c:pt>
              </c:numCache>
            </c:numRef>
          </c:val>
          <c:extLst xmlns:c16r2="http://schemas.microsoft.com/office/drawing/2015/06/chart">
            <c:ext xmlns:c16="http://schemas.microsoft.com/office/drawing/2014/chart" uri="{C3380CC4-5D6E-409C-BE32-E72D297353CC}">
              <c16:uniqueId val="{00000014-BD78-4466-9E49-DC5DF308E44A}"/>
            </c:ext>
          </c:extLst>
        </c:ser>
        <c:dLbls>
          <c:showLegendKey val="0"/>
          <c:showVal val="0"/>
          <c:showCatName val="0"/>
          <c:showSerName val="0"/>
          <c:showPercent val="0"/>
          <c:showBubbleSize val="0"/>
        </c:dLbls>
        <c:gapWidth val="150"/>
        <c:axId val="-1933028608"/>
        <c:axId val="-1933033504"/>
      </c:barChart>
      <c:lineChart>
        <c:grouping val="standard"/>
        <c:varyColors val="0"/>
        <c:ser>
          <c:idx val="1"/>
          <c:order val="2"/>
          <c:tx>
            <c:v>Meta</c:v>
          </c:tx>
          <c:spPr>
            <a:ln w="34925">
              <a:solidFill>
                <a:schemeClr val="bg1">
                  <a:lumMod val="65000"/>
                </a:schemeClr>
              </a:solidFill>
            </a:ln>
            <a:effectLst>
              <a:innerShdw blurRad="63500" dist="50800">
                <a:prstClr val="black">
                  <a:alpha val="50000"/>
                </a:prstClr>
              </a:innerShdw>
            </a:effectLst>
          </c:spPr>
          <c:marker>
            <c:symbol val="none"/>
          </c:marker>
          <c:cat>
            <c:strRef>
              <c:f>'M9'!$B$13:$B$16</c:f>
              <c:strCache>
                <c:ptCount val="4"/>
                <c:pt idx="0">
                  <c:v>Março</c:v>
                </c:pt>
                <c:pt idx="1">
                  <c:v>Junho</c:v>
                </c:pt>
                <c:pt idx="2">
                  <c:v>Setembro</c:v>
                </c:pt>
                <c:pt idx="3">
                  <c:v>Dezembro</c:v>
                </c:pt>
              </c:strCache>
            </c:strRef>
          </c:cat>
          <c:val>
            <c:numRef>
              <c:f>#REF!</c:f>
              <c:numCache>
                <c:formatCode>ge\r\a\l</c:formatCode>
                <c:ptCount val="4"/>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2-4EB3-426F-80ED-60BD1E3EAF7D}"/>
            </c:ext>
          </c:extLst>
        </c:ser>
        <c:dLbls>
          <c:showLegendKey val="0"/>
          <c:showVal val="0"/>
          <c:showCatName val="0"/>
          <c:showSerName val="0"/>
          <c:showPercent val="0"/>
          <c:showBubbleSize val="0"/>
        </c:dLbls>
        <c:marker val="1"/>
        <c:smooth val="0"/>
        <c:axId val="-1933028608"/>
        <c:axId val="-1933033504"/>
      </c:lineChart>
      <c:catAx>
        <c:axId val="-193302860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33504"/>
        <c:crosses val="autoZero"/>
        <c:auto val="1"/>
        <c:lblAlgn val="ctr"/>
        <c:lblOffset val="100"/>
        <c:noMultiLvlLbl val="0"/>
      </c:catAx>
      <c:valAx>
        <c:axId val="-1933033504"/>
        <c:scaling>
          <c:orientation val="minMax"/>
          <c:max val="1.4"/>
        </c:scaling>
        <c:delete val="1"/>
        <c:axPos val="l"/>
        <c:majorGridlines>
          <c:spPr>
            <a:ln>
              <a:noFill/>
            </a:ln>
          </c:spPr>
        </c:majorGridlines>
        <c:numFmt formatCode="#.000%" sourceLinked="0"/>
        <c:majorTickMark val="out"/>
        <c:minorTickMark val="none"/>
        <c:tickLblPos val="nextTo"/>
        <c:crossAx val="-1933028608"/>
        <c:crosses val="autoZero"/>
        <c:crossBetween val="between"/>
      </c:valAx>
    </c:plotArea>
    <c:legend>
      <c:legendPos val="b"/>
      <c:layout>
        <c:manualLayout>
          <c:xMode val="edge"/>
          <c:yMode val="edge"/>
          <c:x val="8.8708287337394429E-2"/>
          <c:y val="0.80112883325481754"/>
          <c:w val="0.85575134123533592"/>
          <c:h val="0.19887113459351782"/>
        </c:manualLayout>
      </c:layout>
      <c:overlay val="0"/>
      <c:txPr>
        <a:bodyPr/>
        <a:lstStyle/>
        <a:p>
          <a:pPr>
            <a:defRPr sz="850"/>
          </a:pPr>
          <a:endParaRPr lang="pt-BR"/>
        </a:p>
      </c:txPr>
    </c:legend>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191300318945929E-2"/>
          <c:y val="0"/>
          <c:w val="0.91488981694967686"/>
          <c:h val="0.71958129389231751"/>
        </c:manualLayout>
      </c:layout>
      <c:barChart>
        <c:barDir val="col"/>
        <c:grouping val="clustered"/>
        <c:varyColors val="0"/>
        <c:ser>
          <c:idx val="2"/>
          <c:order val="0"/>
          <c:tx>
            <c:strRef>
              <c:f>'M10'!$J$12:$O$12</c:f>
              <c:strCache>
                <c:ptCount val="1"/>
                <c:pt idx="0">
                  <c:v>Percentual de cumprimento da meta 1</c:v>
                </c:pt>
              </c:strCache>
            </c:strRef>
          </c:tx>
          <c:spPr>
            <a:solidFill>
              <a:schemeClr val="accent2">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'M10'!$B$13:$B$16</c:f>
              <c:strCache>
                <c:ptCount val="4"/>
                <c:pt idx="0">
                  <c:v>Março</c:v>
                </c:pt>
                <c:pt idx="1">
                  <c:v>Junho</c:v>
                </c:pt>
                <c:pt idx="2">
                  <c:v>Setembro</c:v>
                </c:pt>
                <c:pt idx="3">
                  <c:v>Dezembro</c:v>
                </c:pt>
              </c:strCache>
            </c:strRef>
          </c:cat>
          <c:val>
            <c:numRef>
              <c:f>'M10'!$J$13:$J$16</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3562-4DA3-9733-5D057F0D01B9}"/>
            </c:ext>
          </c:extLst>
        </c:ser>
        <c:dLbls>
          <c:showLegendKey val="0"/>
          <c:showVal val="0"/>
          <c:showCatName val="0"/>
          <c:showSerName val="0"/>
          <c:showPercent val="0"/>
          <c:showBubbleSize val="0"/>
        </c:dLbls>
        <c:gapWidth val="100"/>
        <c:axId val="-1933036224"/>
        <c:axId val="-1933037856"/>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'M10'!$B$13:$B$16</c:f>
              <c:strCache>
                <c:ptCount val="4"/>
                <c:pt idx="0">
                  <c:v>Março</c:v>
                </c:pt>
                <c:pt idx="1">
                  <c:v>Junho</c:v>
                </c:pt>
                <c:pt idx="2">
                  <c:v>Setembro</c:v>
                </c:pt>
                <c:pt idx="3">
                  <c:v>Dezembro</c:v>
                </c:pt>
              </c:strCache>
            </c:strRef>
          </c:cat>
          <c:val>
            <c:numRef>
              <c:f>#REF!</c:f>
              <c:numCache>
                <c:formatCode>ge\r\a\l</c:formatCode>
                <c:ptCount val="4"/>
                <c:pt idx="0">
                  <c:v>1</c:v>
                </c:pt>
                <c:pt idx="1">
                  <c:v>1</c:v>
                </c:pt>
                <c:pt idx="2">
                  <c:v>1</c:v>
                </c:pt>
                <c:pt idx="3">
                  <c:v>1</c:v>
                </c:pt>
              </c:numCache>
            </c:numRef>
          </c:val>
          <c:smooth val="0"/>
          <c:extLst xmlns:c16r2="http://schemas.microsoft.com/office/drawing/2015/06/chart">
            <c:ext xmlns:c16="http://schemas.microsoft.com/office/drawing/2014/chart" uri="{C3380CC4-5D6E-409C-BE32-E72D297353CC}">
              <c16:uniqueId val="{00000002-3562-4DA3-9733-5D057F0D01B9}"/>
            </c:ext>
          </c:extLst>
        </c:ser>
        <c:dLbls>
          <c:showLegendKey val="0"/>
          <c:showVal val="0"/>
          <c:showCatName val="0"/>
          <c:showSerName val="0"/>
          <c:showPercent val="0"/>
          <c:showBubbleSize val="0"/>
        </c:dLbls>
        <c:marker val="1"/>
        <c:smooth val="0"/>
        <c:axId val="-1933036224"/>
        <c:axId val="-1933037856"/>
      </c:lineChart>
      <c:catAx>
        <c:axId val="-193303622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37856"/>
        <c:crosses val="autoZero"/>
        <c:auto val="1"/>
        <c:lblAlgn val="ctr"/>
        <c:lblOffset val="100"/>
        <c:noMultiLvlLbl val="0"/>
      </c:catAx>
      <c:valAx>
        <c:axId val="-1933037856"/>
        <c:scaling>
          <c:orientation val="minMax"/>
          <c:max val="1.4"/>
        </c:scaling>
        <c:delete val="1"/>
        <c:axPos val="l"/>
        <c:majorGridlines>
          <c:spPr>
            <a:ln>
              <a:noFill/>
            </a:ln>
          </c:spPr>
        </c:majorGridlines>
        <c:numFmt formatCode="#.000%" sourceLinked="0"/>
        <c:majorTickMark val="out"/>
        <c:minorTickMark val="none"/>
        <c:tickLblPos val="nextTo"/>
        <c:crossAx val="-1933036224"/>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185660030507622E-2"/>
          <c:y val="7.5640633260065093E-2"/>
          <c:w val="0.92458577293222965"/>
          <c:h val="0.73384410045335247"/>
        </c:manualLayout>
      </c:layout>
      <c:barChart>
        <c:barDir val="col"/>
        <c:grouping val="clustered"/>
        <c:varyColors val="0"/>
        <c:ser>
          <c:idx val="0"/>
          <c:order val="0"/>
          <c:tx>
            <c:strRef>
              <c:f>'Meta 11-1ºG'!$M$11:$Q$11</c:f>
              <c:strCache>
                <c:ptCount val="1"/>
                <c:pt idx="0">
                  <c:v>Cumprimento da meta acumulado (%) 1</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11-1ºG'!$B$12:$B$24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11-1ºG'!$M$12:$M$24</c:f>
              <c:numCache>
                <c:formatCode>0.00%</c:formatCode>
                <c:ptCount val="13"/>
                <c:pt idx="0">
                  <c:v>0.99994535310998767</c:v>
                </c:pt>
                <c:pt idx="1">
                  <c:v>0.99931045151437359</c:v>
                </c:pt>
                <c:pt idx="2">
                  <c:v>0.99995277434441832</c:v>
                </c:pt>
                <c:pt idx="3">
                  <c:v>0.99976348538307269</c:v>
                </c:pt>
                <c:pt idx="4">
                  <c:v>0.99992205666480471</c:v>
                </c:pt>
                <c:pt idx="5">
                  <c:v>0.99993972773224782</c:v>
                </c:pt>
                <c:pt idx="6">
                  <c:v>0.99999347916102888</c:v>
                </c:pt>
                <c:pt idx="7">
                  <c:v>1</c:v>
                </c:pt>
                <c:pt idx="8">
                  <c:v>1</c:v>
                </c:pt>
                <c:pt idx="9">
                  <c:v>1</c:v>
                </c:pt>
                <c:pt idx="10">
                  <c:v>1</c:v>
                </c:pt>
                <c:pt idx="11">
                  <c:v>1</c:v>
                </c:pt>
                <c:pt idx="12">
                  <c:v>1</c:v>
                </c:pt>
              </c:numCache>
            </c:numRef>
          </c:val>
          <c:extLst xmlns:c16r2="http://schemas.microsoft.com/office/drawing/2015/06/chart">
            <c:ext xmlns:c16="http://schemas.microsoft.com/office/drawing/2014/chart" uri="{C3380CC4-5D6E-409C-BE32-E72D297353CC}">
              <c16:uniqueId val="{00000000-5C88-48B8-A74F-AFF6BA8B4292}"/>
            </c:ext>
          </c:extLst>
        </c:ser>
        <c:dLbls>
          <c:showLegendKey val="0"/>
          <c:showVal val="0"/>
          <c:showCatName val="0"/>
          <c:showSerName val="0"/>
          <c:showPercent val="0"/>
          <c:showBubbleSize val="0"/>
        </c:dLbls>
        <c:gapWidth val="150"/>
        <c:axId val="-1933031328"/>
        <c:axId val="-1933030784"/>
      </c:barChart>
      <c:lineChart>
        <c:grouping val="standard"/>
        <c:varyColors val="0"/>
        <c:ser>
          <c:idx val="1"/>
          <c:order val="1"/>
          <c:tx>
            <c:v>meta total</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5C88-48B8-A74F-AFF6BA8B4292}"/>
            </c:ext>
          </c:extLst>
        </c:ser>
        <c:dLbls>
          <c:showLegendKey val="0"/>
          <c:showVal val="0"/>
          <c:showCatName val="0"/>
          <c:showSerName val="0"/>
          <c:showPercent val="0"/>
          <c:showBubbleSize val="0"/>
        </c:dLbls>
        <c:marker val="1"/>
        <c:smooth val="0"/>
        <c:axId val="-1933031328"/>
        <c:axId val="-1933030784"/>
      </c:lineChart>
      <c:catAx>
        <c:axId val="-193303132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30784"/>
        <c:crosses val="autoZero"/>
        <c:auto val="1"/>
        <c:lblAlgn val="ctr"/>
        <c:lblOffset val="100"/>
        <c:noMultiLvlLbl val="0"/>
      </c:catAx>
      <c:valAx>
        <c:axId val="-1933030784"/>
        <c:scaling>
          <c:orientation val="minMax"/>
          <c:max val="1.05"/>
          <c:min val="0"/>
        </c:scaling>
        <c:delete val="1"/>
        <c:axPos val="l"/>
        <c:majorGridlines>
          <c:spPr>
            <a:ln>
              <a:noFill/>
            </a:ln>
          </c:spPr>
        </c:majorGridlines>
        <c:numFmt formatCode="#.000%" sourceLinked="0"/>
        <c:majorTickMark val="out"/>
        <c:minorTickMark val="none"/>
        <c:tickLblPos val="nextTo"/>
        <c:crossAx val="-193303132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185660030507622E-2"/>
          <c:y val="7.5640633260065093E-2"/>
          <c:w val="0.92458577293222965"/>
          <c:h val="0.73384410045335247"/>
        </c:manualLayout>
      </c:layout>
      <c:barChart>
        <c:barDir val="col"/>
        <c:grouping val="clustered"/>
        <c:varyColors val="0"/>
        <c:ser>
          <c:idx val="0"/>
          <c:order val="0"/>
          <c:tx>
            <c:strRef>
              <c:f>'Meta 11-2ºG'!$M$11:$Q$11</c:f>
              <c:strCache>
                <c:ptCount val="1"/>
                <c:pt idx="0">
                  <c:v>Cumprimento da meta acumulado (%) 1</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11-2ºG'!$B$12:$B$24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11-2ºG'!$M$12:$M$24</c:f>
              <c:numCache>
                <c:formatCode>0.00%</c:formatCode>
                <c:ptCount val="13"/>
                <c:pt idx="0">
                  <c:v>0.96134653224334143</c:v>
                </c:pt>
                <c:pt idx="1">
                  <c:v>0.96690837996917378</c:v>
                </c:pt>
                <c:pt idx="2">
                  <c:v>0.97332978723404251</c:v>
                </c:pt>
                <c:pt idx="3">
                  <c:v>0.96997889055733277</c:v>
                </c:pt>
                <c:pt idx="4">
                  <c:v>0.99395373291272349</c:v>
                </c:pt>
                <c:pt idx="5">
                  <c:v>0.9973881405613787</c:v>
                </c:pt>
                <c:pt idx="6">
                  <c:v>0.99815782461099978</c:v>
                </c:pt>
                <c:pt idx="7">
                  <c:v>1</c:v>
                </c:pt>
                <c:pt idx="8">
                  <c:v>1</c:v>
                </c:pt>
                <c:pt idx="9">
                  <c:v>1</c:v>
                </c:pt>
                <c:pt idx="10">
                  <c:v>1</c:v>
                </c:pt>
                <c:pt idx="11">
                  <c:v>1</c:v>
                </c:pt>
                <c:pt idx="12">
                  <c:v>1</c:v>
                </c:pt>
              </c:numCache>
            </c:numRef>
          </c:val>
          <c:extLst xmlns:c16r2="http://schemas.microsoft.com/office/drawing/2015/06/chart">
            <c:ext xmlns:c16="http://schemas.microsoft.com/office/drawing/2014/chart" uri="{C3380CC4-5D6E-409C-BE32-E72D297353CC}">
              <c16:uniqueId val="{00000000-05FF-4347-A389-F6232AD3A612}"/>
            </c:ext>
          </c:extLst>
        </c:ser>
        <c:dLbls>
          <c:showLegendKey val="0"/>
          <c:showVal val="0"/>
          <c:showCatName val="0"/>
          <c:showSerName val="0"/>
          <c:showPercent val="0"/>
          <c:showBubbleSize val="0"/>
        </c:dLbls>
        <c:gapWidth val="150"/>
        <c:axId val="-1933039488"/>
        <c:axId val="-1933041120"/>
      </c:barChart>
      <c:lineChart>
        <c:grouping val="standard"/>
        <c:varyColors val="0"/>
        <c:ser>
          <c:idx val="1"/>
          <c:order val="1"/>
          <c:tx>
            <c:v>meta total</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05FF-4347-A389-F6232AD3A612}"/>
            </c:ext>
          </c:extLst>
        </c:ser>
        <c:dLbls>
          <c:showLegendKey val="0"/>
          <c:showVal val="0"/>
          <c:showCatName val="0"/>
          <c:showSerName val="0"/>
          <c:showPercent val="0"/>
          <c:showBubbleSize val="0"/>
        </c:dLbls>
        <c:marker val="1"/>
        <c:smooth val="0"/>
        <c:axId val="-1933039488"/>
        <c:axId val="-1933041120"/>
      </c:lineChart>
      <c:catAx>
        <c:axId val="-193303948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41120"/>
        <c:crosses val="autoZero"/>
        <c:auto val="1"/>
        <c:lblAlgn val="ctr"/>
        <c:lblOffset val="100"/>
        <c:noMultiLvlLbl val="0"/>
      </c:catAx>
      <c:valAx>
        <c:axId val="-1933041120"/>
        <c:scaling>
          <c:orientation val="minMax"/>
          <c:max val="1.05"/>
          <c:min val="0"/>
        </c:scaling>
        <c:delete val="1"/>
        <c:axPos val="l"/>
        <c:majorGridlines>
          <c:spPr>
            <a:ln>
              <a:noFill/>
            </a:ln>
          </c:spPr>
        </c:majorGridlines>
        <c:numFmt formatCode="#.000%" sourceLinked="0"/>
        <c:majorTickMark val="out"/>
        <c:minorTickMark val="none"/>
        <c:tickLblPos val="nextTo"/>
        <c:crossAx val="-193303948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185660030507622E-2"/>
          <c:y val="7.5640633260065093E-2"/>
          <c:w val="0.92458577293222965"/>
          <c:h val="0.73384410045335247"/>
        </c:manualLayout>
      </c:layout>
      <c:barChart>
        <c:barDir val="col"/>
        <c:grouping val="clustered"/>
        <c:varyColors val="0"/>
        <c:ser>
          <c:idx val="0"/>
          <c:order val="0"/>
          <c:tx>
            <c:strRef>
              <c:f>'Meta 11-Geral'!$M$11:$Q$11</c:f>
              <c:strCache>
                <c:ptCount val="1"/>
                <c:pt idx="0">
                  <c:v>Cumprimento da meta acumulado (%) 1</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11-Geral'!$B$12:$B$24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11-Geral'!$M$12:$M$24</c:f>
              <c:numCache>
                <c:formatCode>0.00%</c:formatCode>
                <c:ptCount val="13"/>
                <c:pt idx="0">
                  <c:v>0.99452788798398795</c:v>
                </c:pt>
                <c:pt idx="1">
                  <c:v>0.99486309392814298</c:v>
                </c:pt>
                <c:pt idx="2">
                  <c:v>0.99641844838032234</c:v>
                </c:pt>
                <c:pt idx="3">
                  <c:v>0.99590383530738857</c:v>
                </c:pt>
                <c:pt idx="4">
                  <c:v>0.99917960996638822</c:v>
                </c:pt>
                <c:pt idx="5">
                  <c:v>0.99962084389316352</c:v>
                </c:pt>
                <c:pt idx="6">
                  <c:v>0.99976705267324917</c:v>
                </c:pt>
                <c:pt idx="7">
                  <c:v>1</c:v>
                </c:pt>
                <c:pt idx="8">
                  <c:v>1</c:v>
                </c:pt>
                <c:pt idx="9">
                  <c:v>1</c:v>
                </c:pt>
                <c:pt idx="10">
                  <c:v>1</c:v>
                </c:pt>
                <c:pt idx="11">
                  <c:v>1</c:v>
                </c:pt>
                <c:pt idx="12">
                  <c:v>1</c:v>
                </c:pt>
              </c:numCache>
            </c:numRef>
          </c:val>
          <c:extLst xmlns:c16r2="http://schemas.microsoft.com/office/drawing/2015/06/chart">
            <c:ext xmlns:c16="http://schemas.microsoft.com/office/drawing/2014/chart" uri="{C3380CC4-5D6E-409C-BE32-E72D297353CC}">
              <c16:uniqueId val="{00000000-BF6F-4A19-878E-E505B90FFBA1}"/>
            </c:ext>
          </c:extLst>
        </c:ser>
        <c:dLbls>
          <c:showLegendKey val="0"/>
          <c:showVal val="0"/>
          <c:showCatName val="0"/>
          <c:showSerName val="0"/>
          <c:showPercent val="0"/>
          <c:showBubbleSize val="0"/>
        </c:dLbls>
        <c:gapWidth val="150"/>
        <c:axId val="-1933035680"/>
        <c:axId val="-1933040032"/>
      </c:barChart>
      <c:lineChart>
        <c:grouping val="standard"/>
        <c:varyColors val="0"/>
        <c:ser>
          <c:idx val="1"/>
          <c:order val="1"/>
          <c:tx>
            <c:v>meta total</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BF6F-4A19-878E-E505B90FFBA1}"/>
            </c:ext>
          </c:extLst>
        </c:ser>
        <c:dLbls>
          <c:showLegendKey val="0"/>
          <c:showVal val="0"/>
          <c:showCatName val="0"/>
          <c:showSerName val="0"/>
          <c:showPercent val="0"/>
          <c:showBubbleSize val="0"/>
        </c:dLbls>
        <c:marker val="1"/>
        <c:smooth val="0"/>
        <c:axId val="-1933035680"/>
        <c:axId val="-1933040032"/>
      </c:lineChart>
      <c:catAx>
        <c:axId val="-193303568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40032"/>
        <c:crosses val="autoZero"/>
        <c:auto val="1"/>
        <c:lblAlgn val="ctr"/>
        <c:lblOffset val="100"/>
        <c:noMultiLvlLbl val="0"/>
      </c:catAx>
      <c:valAx>
        <c:axId val="-1933040032"/>
        <c:scaling>
          <c:orientation val="minMax"/>
          <c:max val="1.05"/>
          <c:min val="0"/>
        </c:scaling>
        <c:delete val="1"/>
        <c:axPos val="l"/>
        <c:majorGridlines>
          <c:spPr>
            <a:ln>
              <a:noFill/>
            </a:ln>
          </c:spPr>
        </c:majorGridlines>
        <c:numFmt formatCode="#.000%" sourceLinked="0"/>
        <c:majorTickMark val="out"/>
        <c:minorTickMark val="none"/>
        <c:tickLblPos val="nextTo"/>
        <c:crossAx val="-193303568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6735377589996E-2"/>
          <c:y val="0"/>
          <c:w val="0.87942327476751836"/>
          <c:h val="0.84293800156453402"/>
        </c:manualLayout>
      </c:layout>
      <c:barChart>
        <c:barDir val="col"/>
        <c:grouping val="clustered"/>
        <c:varyColors val="0"/>
        <c:ser>
          <c:idx val="0"/>
          <c:order val="0"/>
          <c:tx>
            <c:strRef>
              <c:f>'M1-2ºG'!$M$11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'M1-2ºG'!$B$12:$B$24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'M1-2ºG'!$M$12:$M$24</c:f>
              <c:numCache>
                <c:formatCode>0.00%</c:formatCode>
                <c:ptCount val="13"/>
                <c:pt idx="0">
                  <c:v>0.72342559165663856</c:v>
                </c:pt>
                <c:pt idx="1">
                  <c:v>1.0926388621948875</c:v>
                </c:pt>
                <c:pt idx="2">
                  <c:v>1.1479202194706013</c:v>
                </c:pt>
                <c:pt idx="3">
                  <c:v>1.1737256371814093</c:v>
                </c:pt>
                <c:pt idx="4">
                  <c:v>1.0722467301292469</c:v>
                </c:pt>
                <c:pt idx="5">
                  <c:v>1.0565896333909426</c:v>
                </c:pt>
                <c:pt idx="6">
                  <c:v>1.0407197335082508</c:v>
                </c:pt>
                <c:pt idx="7">
                  <c:v>1.0328372391085772</c:v>
                </c:pt>
                <c:pt idx="8">
                  <c:v>1.0277777777777777</c:v>
                </c:pt>
                <c:pt idx="9">
                  <c:v>1.0014942548477406</c:v>
                </c:pt>
                <c:pt idx="10">
                  <c:v>0.98457143741871556</c:v>
                </c:pt>
                <c:pt idx="11">
                  <c:v>0.95792849799452662</c:v>
                </c:pt>
                <c:pt idx="12">
                  <c:v>0.95792849799452662</c:v>
                </c:pt>
              </c:numCache>
            </c:numRef>
          </c:val>
          <c:extLst xmlns:c16r2="http://schemas.microsoft.com/office/drawing/2015/06/chart">
            <c:ext xmlns:c16="http://schemas.microsoft.com/office/drawing/2014/chart" uri="{C3380CC4-5D6E-409C-BE32-E72D297353CC}">
              <c16:uniqueId val="{00000000-4D12-4A61-9F9E-1B1B8C285DCC}"/>
            </c:ext>
          </c:extLst>
        </c:ser>
        <c:dLbls>
          <c:showLegendKey val="0"/>
          <c:showVal val="0"/>
          <c:showCatName val="0"/>
          <c:showSerName val="0"/>
          <c:showPercent val="0"/>
          <c:showBubbleSize val="0"/>
        </c:dLbls>
        <c:gapWidth val="150"/>
        <c:axId val="-2124844384"/>
        <c:axId val="-2124843840"/>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'[1]Dados Meta 1'!$N$5:$N$17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4D12-4A61-9F9E-1B1B8C285DCC}"/>
            </c:ext>
          </c:extLst>
        </c:ser>
        <c:dLbls>
          <c:showLegendKey val="0"/>
          <c:showVal val="0"/>
          <c:showCatName val="0"/>
          <c:showSerName val="0"/>
          <c:showPercent val="0"/>
          <c:showBubbleSize val="0"/>
        </c:dLbls>
        <c:marker val="1"/>
        <c:smooth val="0"/>
        <c:axId val="-1934805504"/>
        <c:axId val="-48572208"/>
      </c:lineChart>
      <c:catAx>
        <c:axId val="-212484438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2124843840"/>
        <c:crosses val="autoZero"/>
        <c:auto val="1"/>
        <c:lblAlgn val="ctr"/>
        <c:lblOffset val="100"/>
        <c:noMultiLvlLbl val="0"/>
      </c:catAx>
      <c:valAx>
        <c:axId val="-2124843840"/>
        <c:scaling>
          <c:orientation val="minMax"/>
          <c:max val="1.2"/>
          <c:min val="0"/>
        </c:scaling>
        <c:delete val="1"/>
        <c:axPos val="l"/>
        <c:majorGridlines>
          <c:spPr>
            <a:ln>
              <a:noFill/>
            </a:ln>
          </c:spPr>
        </c:majorGridlines>
        <c:numFmt formatCode="#.000%" sourceLinked="0"/>
        <c:majorTickMark val="out"/>
        <c:minorTickMark val="none"/>
        <c:tickLblPos val="nextTo"/>
        <c:crossAx val="-2124844384"/>
        <c:crosses val="autoZero"/>
        <c:crossBetween val="between"/>
      </c:valAx>
      <c:valAx>
        <c:axId val="-48572208"/>
        <c:scaling>
          <c:orientation val="minMax"/>
        </c:scaling>
        <c:delete val="1"/>
        <c:axPos val="r"/>
        <c:numFmt formatCode="General" sourceLinked="1"/>
        <c:majorTickMark val="out"/>
        <c:minorTickMark val="none"/>
        <c:tickLblPos val="nextTo"/>
        <c:crossAx val="-1934805504"/>
        <c:crosses val="max"/>
        <c:crossBetween val="between"/>
      </c:valAx>
      <c:catAx>
        <c:axId val="-1934805504"/>
        <c:scaling>
          <c:orientation val="minMax"/>
        </c:scaling>
        <c:delete val="1"/>
        <c:axPos val="b"/>
        <c:majorTickMark val="out"/>
        <c:minorTickMark val="none"/>
        <c:tickLblPos val="nextTo"/>
        <c:crossAx val="-48572208"/>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556290339152442E-2"/>
          <c:y val="9.22722029988466E-3"/>
          <c:w val="0.91992532294673135"/>
          <c:h val="0.74065916500921813"/>
        </c:manualLayout>
      </c:layout>
      <c:barChart>
        <c:barDir val="col"/>
        <c:grouping val="clustered"/>
        <c:varyColors val="0"/>
        <c:ser>
          <c:idx val="0"/>
          <c:order val="0"/>
          <c:tx>
            <c:strRef>
              <c:f>'M1-Geral'!$M$11</c:f>
              <c:strCache>
                <c:ptCount val="1"/>
                <c:pt idx="0">
                  <c:v>Cumprimento da meta acumulado 1,2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'M1-Geral'!$B$12:$B$24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'M1-Geral'!$M$12:$M$24</c:f>
              <c:numCache>
                <c:formatCode>0.00%</c:formatCode>
                <c:ptCount val="13"/>
                <c:pt idx="0">
                  <c:v>0.58077537260468415</c:v>
                </c:pt>
                <c:pt idx="1">
                  <c:v>0.8048356617398934</c:v>
                </c:pt>
                <c:pt idx="2">
                  <c:v>0.86568218681898246</c:v>
                </c:pt>
                <c:pt idx="3">
                  <c:v>0.90912014030985089</c:v>
                </c:pt>
                <c:pt idx="4">
                  <c:v>0.91551372001822962</c:v>
                </c:pt>
                <c:pt idx="5">
                  <c:v>0.93530243605526542</c:v>
                </c:pt>
                <c:pt idx="6">
                  <c:v>0.94283034007962196</c:v>
                </c:pt>
                <c:pt idx="7">
                  <c:v>0.95498007968127485</c:v>
                </c:pt>
                <c:pt idx="8">
                  <c:v>0.96510131685348155</c:v>
                </c:pt>
                <c:pt idx="9">
                  <c:v>0.96733513714255404</c:v>
                </c:pt>
                <c:pt idx="10">
                  <c:v>0.97478327679684551</c:v>
                </c:pt>
                <c:pt idx="11">
                  <c:v>0.95457375242974996</c:v>
                </c:pt>
                <c:pt idx="12">
                  <c:v>0.95457375242974996</c:v>
                </c:pt>
              </c:numCache>
            </c:numRef>
          </c:val>
          <c:extLst xmlns:c16r2="http://schemas.microsoft.com/office/drawing/2015/06/chart">
            <c:ext xmlns:c16="http://schemas.microsoft.com/office/drawing/2014/chart" uri="{C3380CC4-5D6E-409C-BE32-E72D297353CC}">
              <c16:uniqueId val="{00000000-E0F2-4E19-9223-CE1FA5A9C604}"/>
            </c:ext>
          </c:extLst>
        </c:ser>
        <c:dLbls>
          <c:showLegendKey val="0"/>
          <c:showVal val="0"/>
          <c:showCatName val="0"/>
          <c:showSerName val="0"/>
          <c:showPercent val="0"/>
          <c:showBubbleSize val="0"/>
        </c:dLbls>
        <c:gapWidth val="150"/>
        <c:axId val="-1934801696"/>
        <c:axId val="-193480115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'[1]Dados Meta 1'!$N$5:$N$17</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E0F2-4E19-9223-CE1FA5A9C604}"/>
            </c:ext>
          </c:extLst>
        </c:ser>
        <c:dLbls>
          <c:showLegendKey val="0"/>
          <c:showVal val="0"/>
          <c:showCatName val="0"/>
          <c:showSerName val="0"/>
          <c:showPercent val="0"/>
          <c:showBubbleSize val="0"/>
        </c:dLbls>
        <c:marker val="1"/>
        <c:smooth val="0"/>
        <c:axId val="-1934801696"/>
        <c:axId val="-1934801152"/>
      </c:lineChart>
      <c:catAx>
        <c:axId val="-193480169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4801152"/>
        <c:crosses val="autoZero"/>
        <c:auto val="1"/>
        <c:lblAlgn val="ctr"/>
        <c:lblOffset val="100"/>
        <c:noMultiLvlLbl val="0"/>
      </c:catAx>
      <c:valAx>
        <c:axId val="-1934801152"/>
        <c:scaling>
          <c:orientation val="minMax"/>
          <c:max val="1.05"/>
          <c:min val="0"/>
        </c:scaling>
        <c:delete val="1"/>
        <c:axPos val="l"/>
        <c:majorGridlines>
          <c:spPr>
            <a:ln>
              <a:noFill/>
            </a:ln>
          </c:spPr>
        </c:majorGridlines>
        <c:numFmt formatCode="#.000%" sourceLinked="0"/>
        <c:majorTickMark val="out"/>
        <c:minorTickMark val="none"/>
        <c:tickLblPos val="nextTo"/>
        <c:crossAx val="-193480169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636260590758143E-2"/>
          <c:y val="8.658008658008658E-3"/>
          <c:w val="0.93071014728092272"/>
          <c:h val="0.75665746327163652"/>
        </c:manualLayout>
      </c:layout>
      <c:barChart>
        <c:barDir val="col"/>
        <c:grouping val="clustered"/>
        <c:varyColors val="0"/>
        <c:ser>
          <c:idx val="0"/>
          <c:order val="0"/>
          <c:tx>
            <c:strRef>
              <c:f>'M2-1ºG'!$L$11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'M2-1ºG'!$B$12:$B$24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'M2-1ºG'!$L$12:$L$24</c:f>
              <c:numCache>
                <c:formatCode>0.00%</c:formatCode>
                <c:ptCount val="13"/>
                <c:pt idx="0">
                  <c:v>0.78169783314634878</c:v>
                </c:pt>
                <c:pt idx="1">
                  <c:v>0.80552914454208624</c:v>
                </c:pt>
                <c:pt idx="2">
                  <c:v>0.83068464815580112</c:v>
                </c:pt>
                <c:pt idx="3">
                  <c:v>0.85062317893407247</c:v>
                </c:pt>
                <c:pt idx="4">
                  <c:v>0.8711845172827638</c:v>
                </c:pt>
                <c:pt idx="5">
                  <c:v>0.89067021730536156</c:v>
                </c:pt>
                <c:pt idx="6">
                  <c:v>0.90806446655629058</c:v>
                </c:pt>
                <c:pt idx="7">
                  <c:v>0.92504465648958101</c:v>
                </c:pt>
                <c:pt idx="8">
                  <c:v>0.94004567201330913</c:v>
                </c:pt>
                <c:pt idx="9">
                  <c:v>0.9561224172125069</c:v>
                </c:pt>
                <c:pt idx="10">
                  <c:v>0.97140118488438543</c:v>
                </c:pt>
                <c:pt idx="11">
                  <c:v>0.98063545069309388</c:v>
                </c:pt>
                <c:pt idx="12">
                  <c:v>0.98063545069309388</c:v>
                </c:pt>
              </c:numCache>
            </c:numRef>
          </c:val>
          <c:extLst xmlns:c16r2="http://schemas.microsoft.com/office/drawing/2015/06/chart">
            <c:ext xmlns:c16="http://schemas.microsoft.com/office/drawing/2014/chart" uri="{C3380CC4-5D6E-409C-BE32-E72D297353CC}">
              <c16:uniqueId val="{00000000-1E8D-4717-BBAF-0C7FC47BAA99}"/>
            </c:ext>
          </c:extLst>
        </c:ser>
        <c:dLbls>
          <c:showLegendKey val="0"/>
          <c:showVal val="0"/>
          <c:showCatName val="0"/>
          <c:showSerName val="0"/>
          <c:showPercent val="0"/>
          <c:showBubbleSize val="0"/>
        </c:dLbls>
        <c:gapWidth val="150"/>
        <c:axId val="-1934804416"/>
        <c:axId val="-193479299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1E8D-4717-BBAF-0C7FC47BAA99}"/>
            </c:ext>
          </c:extLst>
        </c:ser>
        <c:dLbls>
          <c:showLegendKey val="0"/>
          <c:showVal val="0"/>
          <c:showCatName val="0"/>
          <c:showSerName val="0"/>
          <c:showPercent val="0"/>
          <c:showBubbleSize val="0"/>
        </c:dLbls>
        <c:marker val="1"/>
        <c:smooth val="0"/>
        <c:axId val="-1934804416"/>
        <c:axId val="-1934792992"/>
      </c:lineChart>
      <c:catAx>
        <c:axId val="-1934804416"/>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4792992"/>
        <c:crosses val="autoZero"/>
        <c:auto val="1"/>
        <c:lblAlgn val="ctr"/>
        <c:lblOffset val="100"/>
        <c:noMultiLvlLbl val="0"/>
      </c:catAx>
      <c:valAx>
        <c:axId val="-1934792992"/>
        <c:scaling>
          <c:orientation val="minMax"/>
          <c:max val="1.05"/>
          <c:min val="0"/>
        </c:scaling>
        <c:delete val="1"/>
        <c:axPos val="l"/>
        <c:majorGridlines>
          <c:spPr>
            <a:ln>
              <a:noFill/>
            </a:ln>
          </c:spPr>
        </c:majorGridlines>
        <c:numFmt formatCode="#.000%" sourceLinked="0"/>
        <c:majorTickMark val="out"/>
        <c:minorTickMark val="none"/>
        <c:tickLblPos val="nextTo"/>
        <c:crossAx val="-193480441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'M2-2ºG'!$L$11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'M2-2ºG'!$B$12:$B$24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'M2-2ºG'!$L$12:$L$24</c:f>
              <c:numCache>
                <c:formatCode>0.00%</c:formatCode>
                <c:ptCount val="13"/>
                <c:pt idx="0">
                  <c:v>0.96233787828400397</c:v>
                </c:pt>
                <c:pt idx="1">
                  <c:v>0.97640392905741491</c:v>
                </c:pt>
                <c:pt idx="2">
                  <c:v>0.98779848067107046</c:v>
                </c:pt>
                <c:pt idx="3">
                  <c:v>0.99883976019351006</c:v>
                </c:pt>
                <c:pt idx="4">
                  <c:v>1.0078483116281662</c:v>
                </c:pt>
                <c:pt idx="5">
                  <c:v>1.0150310481465681</c:v>
                </c:pt>
                <c:pt idx="6">
                  <c:v>1.0204619376761461</c:v>
                </c:pt>
                <c:pt idx="7">
                  <c:v>1.0259316884194301</c:v>
                </c:pt>
                <c:pt idx="8">
                  <c:v>1.0306799452794158</c:v>
                </c:pt>
                <c:pt idx="9">
                  <c:v>1.0342468932130988</c:v>
                </c:pt>
                <c:pt idx="10">
                  <c:v>1.0383618237603633</c:v>
                </c:pt>
                <c:pt idx="11">
                  <c:v>1.0400412379498247</c:v>
                </c:pt>
                <c:pt idx="12">
                  <c:v>1.0400412379498247</c:v>
                </c:pt>
              </c:numCache>
            </c:numRef>
          </c:val>
          <c:extLst xmlns:c16r2="http://schemas.microsoft.com/office/drawing/2015/06/chart">
            <c:ext xmlns:c16="http://schemas.microsoft.com/office/drawing/2014/chart" uri="{C3380CC4-5D6E-409C-BE32-E72D297353CC}">
              <c16:uniqueId val="{00000000-DA2D-45B5-9C5F-0EA60CD47893}"/>
            </c:ext>
          </c:extLst>
        </c:ser>
        <c:dLbls>
          <c:showLegendKey val="0"/>
          <c:showVal val="0"/>
          <c:showCatName val="0"/>
          <c:showSerName val="0"/>
          <c:showPercent val="0"/>
          <c:showBubbleSize val="0"/>
        </c:dLbls>
        <c:gapWidth val="150"/>
        <c:axId val="-1934796800"/>
        <c:axId val="-193479516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DA2D-45B5-9C5F-0EA60CD47893}"/>
            </c:ext>
          </c:extLst>
        </c:ser>
        <c:dLbls>
          <c:showLegendKey val="0"/>
          <c:showVal val="0"/>
          <c:showCatName val="0"/>
          <c:showSerName val="0"/>
          <c:showPercent val="0"/>
          <c:showBubbleSize val="0"/>
        </c:dLbls>
        <c:marker val="1"/>
        <c:smooth val="0"/>
        <c:axId val="-1934796800"/>
        <c:axId val="-1934795168"/>
      </c:lineChart>
      <c:catAx>
        <c:axId val="-193479680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4795168"/>
        <c:crosses val="autoZero"/>
        <c:auto val="1"/>
        <c:lblAlgn val="ctr"/>
        <c:lblOffset val="100"/>
        <c:noMultiLvlLbl val="0"/>
      </c:catAx>
      <c:valAx>
        <c:axId val="-1934795168"/>
        <c:scaling>
          <c:orientation val="minMax"/>
          <c:max val="1.05"/>
          <c:min val="0"/>
        </c:scaling>
        <c:delete val="1"/>
        <c:axPos val="l"/>
        <c:majorGridlines>
          <c:spPr>
            <a:ln>
              <a:noFill/>
            </a:ln>
          </c:spPr>
        </c:majorGridlines>
        <c:numFmt formatCode="#.000%" sourceLinked="0"/>
        <c:majorTickMark val="out"/>
        <c:minorTickMark val="none"/>
        <c:tickLblPos val="nextTo"/>
        <c:crossAx val="-193479680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93377914470579E-2"/>
          <c:y val="8.658008658008658E-3"/>
          <c:w val="0.93049171122653429"/>
          <c:h val="0.75665746327163652"/>
        </c:manualLayout>
      </c:layout>
      <c:barChart>
        <c:barDir val="col"/>
        <c:grouping val="clustered"/>
        <c:varyColors val="0"/>
        <c:ser>
          <c:idx val="0"/>
          <c:order val="0"/>
          <c:tx>
            <c:strRef>
              <c:f>'M2-Geral'!$L$11</c:f>
              <c:strCache>
                <c:ptCount val="1"/>
                <c:pt idx="0">
                  <c:v>Cumprimento da meta acumulado 2</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'M2-Geral'!$B$12:$B$24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'M2-Geral'!$L$12:$L$24</c:f>
              <c:numCache>
                <c:formatCode>0.00%</c:formatCode>
                <c:ptCount val="13"/>
                <c:pt idx="0">
                  <c:v>0.83122419250036683</c:v>
                </c:pt>
                <c:pt idx="1">
                  <c:v>0.85246477907823681</c:v>
                </c:pt>
                <c:pt idx="2">
                  <c:v>0.87397390703297106</c:v>
                </c:pt>
                <c:pt idx="3">
                  <c:v>0.89158977882860202</c:v>
                </c:pt>
                <c:pt idx="4">
                  <c:v>0.90903320176299562</c:v>
                </c:pt>
                <c:pt idx="5">
                  <c:v>0.92518208769227595</c:v>
                </c:pt>
                <c:pt idx="6">
                  <c:v>0.9392981568233566</c:v>
                </c:pt>
                <c:pt idx="7">
                  <c:v>0.95310164293292765</c:v>
                </c:pt>
                <c:pt idx="8">
                  <c:v>0.96526566274984238</c:v>
                </c:pt>
                <c:pt idx="9">
                  <c:v>0.97787243209635832</c:v>
                </c:pt>
                <c:pt idx="10">
                  <c:v>0.99004335528943743</c:v>
                </c:pt>
                <c:pt idx="11">
                  <c:v>0.99716938214041895</c:v>
                </c:pt>
                <c:pt idx="12">
                  <c:v>0.99716938214041895</c:v>
                </c:pt>
              </c:numCache>
            </c:numRef>
          </c:val>
          <c:extLst xmlns:c16r2="http://schemas.microsoft.com/office/drawing/2015/06/chart">
            <c:ext xmlns:c16="http://schemas.microsoft.com/office/drawing/2014/chart" uri="{C3380CC4-5D6E-409C-BE32-E72D297353CC}">
              <c16:uniqueId val="{00000000-EA14-42B8-A2D5-C900316C0137}"/>
            </c:ext>
          </c:extLst>
        </c:ser>
        <c:dLbls>
          <c:showLegendKey val="0"/>
          <c:showVal val="0"/>
          <c:showCatName val="0"/>
          <c:showSerName val="0"/>
          <c:showPercent val="0"/>
          <c:showBubbleSize val="0"/>
        </c:dLbls>
        <c:gapWidth val="150"/>
        <c:axId val="-1934794080"/>
        <c:axId val="-1934803872"/>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1-EA14-42B8-A2D5-C900316C0137}"/>
            </c:ext>
          </c:extLst>
        </c:ser>
        <c:dLbls>
          <c:showLegendKey val="0"/>
          <c:showVal val="0"/>
          <c:showCatName val="0"/>
          <c:showSerName val="0"/>
          <c:showPercent val="0"/>
          <c:showBubbleSize val="0"/>
        </c:dLbls>
        <c:marker val="1"/>
        <c:smooth val="0"/>
        <c:axId val="-1934794080"/>
        <c:axId val="-1934803872"/>
      </c:lineChart>
      <c:catAx>
        <c:axId val="-1934794080"/>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4803872"/>
        <c:crosses val="autoZero"/>
        <c:auto val="1"/>
        <c:lblAlgn val="ctr"/>
        <c:lblOffset val="100"/>
        <c:noMultiLvlLbl val="0"/>
      </c:catAx>
      <c:valAx>
        <c:axId val="-1934803872"/>
        <c:scaling>
          <c:orientation val="minMax"/>
          <c:max val="1.05"/>
          <c:min val="0"/>
        </c:scaling>
        <c:delete val="1"/>
        <c:axPos val="l"/>
        <c:majorGridlines>
          <c:spPr>
            <a:ln>
              <a:noFill/>
            </a:ln>
          </c:spPr>
        </c:majorGridlines>
        <c:numFmt formatCode="#.000%" sourceLinked="0"/>
        <c:majorTickMark val="out"/>
        <c:minorTickMark val="none"/>
        <c:tickLblPos val="nextTo"/>
        <c:crossAx val="-1934794080"/>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786753499925658E-2"/>
          <c:y val="1.4673091236729737E-3"/>
          <c:w val="0.95345667143412993"/>
          <c:h val="0.82445393478357576"/>
        </c:manualLayout>
      </c:layout>
      <c:barChart>
        <c:barDir val="col"/>
        <c:grouping val="clustered"/>
        <c:varyColors val="0"/>
        <c:ser>
          <c:idx val="0"/>
          <c:order val="0"/>
          <c:tx>
            <c:strRef>
              <c:f>'Meta 3'!$M$12</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f>'Meta 3'!$B$13:$B$25</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3'!$M$13:$M$25</c:f>
              <c:numCache>
                <c:formatCode>0.00%</c:formatCode>
                <c:ptCount val="13"/>
                <c:pt idx="0">
                  <c:v>1</c:v>
                </c:pt>
                <c:pt idx="1">
                  <c:v>1.0639846571539624</c:v>
                </c:pt>
                <c:pt idx="2">
                  <c:v>1.0678689140978652</c:v>
                </c:pt>
                <c:pt idx="3">
                  <c:v>1.0781501891152852</c:v>
                </c:pt>
                <c:pt idx="4">
                  <c:v>1.0853005970011638</c:v>
                </c:pt>
                <c:pt idx="5">
                  <c:v>1.083299481383593</c:v>
                </c:pt>
                <c:pt idx="6">
                  <c:v>1.0762267578073661</c:v>
                </c:pt>
                <c:pt idx="7">
                  <c:v>1.0653401737251484</c:v>
                </c:pt>
                <c:pt idx="8">
                  <c:v>1.0620503464827828</c:v>
                </c:pt>
                <c:pt idx="9">
                  <c:v>1.0529512458554935</c:v>
                </c:pt>
                <c:pt idx="10">
                  <c:v>1.0460569075336354</c:v>
                </c:pt>
                <c:pt idx="11">
                  <c:v>1.0362391241435864</c:v>
                </c:pt>
                <c:pt idx="12">
                  <c:v>1.0362391241435864</c:v>
                </c:pt>
              </c:numCache>
            </c:numRef>
          </c:val>
          <c:extLst xmlns:c16r2="http://schemas.microsoft.com/office/drawing/2015/06/chart">
            <c:ext xmlns:c16="http://schemas.microsoft.com/office/drawing/2014/chart" uri="{C3380CC4-5D6E-409C-BE32-E72D297353CC}">
              <c16:uniqueId val="{00000000-29CB-44A1-BB19-12A796AEDD41}"/>
            </c:ext>
          </c:extLst>
        </c:ser>
        <c:dLbls>
          <c:showLegendKey val="0"/>
          <c:showVal val="0"/>
          <c:showCatName val="0"/>
          <c:showSerName val="0"/>
          <c:showPercent val="0"/>
          <c:showBubbleSize val="0"/>
        </c:dLbls>
        <c:gapWidth val="150"/>
        <c:axId val="-1934793536"/>
        <c:axId val="-193480332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xmlns:c16r2="http://schemas.microsoft.com/office/drawing/2015/06/chart">
            <c:ext xmlns:c16="http://schemas.microsoft.com/office/drawing/2014/chart" uri="{C3380CC4-5D6E-409C-BE32-E72D297353CC}">
              <c16:uniqueId val="{00000001-29CB-44A1-BB19-12A796AEDD41}"/>
            </c:ext>
          </c:extLst>
        </c:ser>
        <c:ser>
          <c:idx val="2"/>
          <c:order val="2"/>
          <c:tx>
            <c:v>Meta</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2-29CB-44A1-BB19-12A796AEDD41}"/>
            </c:ext>
          </c:extLst>
        </c:ser>
        <c:dLbls>
          <c:showLegendKey val="0"/>
          <c:showVal val="0"/>
          <c:showCatName val="0"/>
          <c:showSerName val="0"/>
          <c:showPercent val="0"/>
          <c:showBubbleSize val="0"/>
        </c:dLbls>
        <c:marker val="1"/>
        <c:smooth val="0"/>
        <c:axId val="-1934793536"/>
        <c:axId val="-1934803328"/>
      </c:lineChart>
      <c:catAx>
        <c:axId val="-1934793536"/>
        <c:scaling>
          <c:orientation val="minMax"/>
        </c:scaling>
        <c:delete val="0"/>
        <c:axPos val="b"/>
        <c:numFmt formatCode="General" sourceLinked="0"/>
        <c:majorTickMark val="out"/>
        <c:minorTickMark val="none"/>
        <c:tickLblPos val="nextTo"/>
        <c:txPr>
          <a:bodyPr/>
          <a:lstStyle/>
          <a:p>
            <a:pPr>
              <a:defRPr sz="850" baseline="0">
                <a:latin typeface="Calibri" panose="020F0502020204030204" pitchFamily="34" charset="0"/>
              </a:defRPr>
            </a:pPr>
            <a:endParaRPr lang="pt-BR"/>
          </a:p>
        </c:txPr>
        <c:crossAx val="-1934803328"/>
        <c:crosses val="autoZero"/>
        <c:auto val="1"/>
        <c:lblAlgn val="ctr"/>
        <c:lblOffset val="100"/>
        <c:noMultiLvlLbl val="0"/>
      </c:catAx>
      <c:valAx>
        <c:axId val="-1934803328"/>
        <c:scaling>
          <c:orientation val="minMax"/>
          <c:max val="1.1000000000000001"/>
          <c:min val="0"/>
        </c:scaling>
        <c:delete val="1"/>
        <c:axPos val="l"/>
        <c:majorGridlines>
          <c:spPr>
            <a:ln>
              <a:noFill/>
            </a:ln>
          </c:spPr>
        </c:majorGridlines>
        <c:numFmt formatCode="0.00%" sourceLinked="1"/>
        <c:majorTickMark val="out"/>
        <c:minorTickMark val="none"/>
        <c:tickLblPos val="nextTo"/>
        <c:crossAx val="-1934793536"/>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'Meta 5-1ºG'!$M$11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5-1ºG'!$B$12:$B$24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5-1ºG'!$M$12:$M$24</c:f>
              <c:numCache>
                <c:formatCode>0.00%</c:formatCode>
                <c:ptCount val="13"/>
                <c:pt idx="0">
                  <c:v>0.43853677757737636</c:v>
                </c:pt>
                <c:pt idx="1">
                  <c:v>0.47171022288701836</c:v>
                </c:pt>
                <c:pt idx="2">
                  <c:v>0.50557974287545893</c:v>
                </c:pt>
                <c:pt idx="3">
                  <c:v>0.53871308975299814</c:v>
                </c:pt>
                <c:pt idx="4">
                  <c:v>0.58257755920864085</c:v>
                </c:pt>
                <c:pt idx="5">
                  <c:v>0.6256513270577404</c:v>
                </c:pt>
                <c:pt idx="6">
                  <c:v>0.66741378757065917</c:v>
                </c:pt>
                <c:pt idx="7">
                  <c:v>0.70949608834531064</c:v>
                </c:pt>
                <c:pt idx="8">
                  <c:v>0.75280472094080331</c:v>
                </c:pt>
                <c:pt idx="9">
                  <c:v>0.79220260307277457</c:v>
                </c:pt>
                <c:pt idx="10">
                  <c:v>0.83723803858043777</c:v>
                </c:pt>
                <c:pt idx="11">
                  <c:v>0.85871898075923037</c:v>
                </c:pt>
                <c:pt idx="12">
                  <c:v>0.85871898075923037</c:v>
                </c:pt>
              </c:numCache>
            </c:numRef>
          </c:val>
          <c:extLst xmlns:c16r2="http://schemas.microsoft.com/office/drawing/2015/06/chart">
            <c:ext xmlns:c16="http://schemas.microsoft.com/office/drawing/2014/chart" uri="{C3380CC4-5D6E-409C-BE32-E72D297353CC}">
              <c16:uniqueId val="{00000000-D46E-4F00-973B-F759E6EA2220}"/>
            </c:ext>
          </c:extLst>
        </c:ser>
        <c:dLbls>
          <c:showLegendKey val="0"/>
          <c:showVal val="0"/>
          <c:showCatName val="0"/>
          <c:showSerName val="0"/>
          <c:showPercent val="0"/>
          <c:showBubbleSize val="0"/>
        </c:dLbls>
        <c:gapWidth val="150"/>
        <c:axId val="-1934800608"/>
        <c:axId val="-1934800064"/>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val>
            <c:numRef>
              <c:f>'Dados Meta 3'!#REF!</c:f>
              <c:numCache>
                <c:formatCode>ge\r\a\l</c:formatCode>
                <c:ptCount val="1"/>
                <c:pt idx="0">
                  <c:v>1</c:v>
                </c:pt>
              </c:numCache>
            </c:numRef>
          </c:val>
          <c:smooth val="0"/>
          <c:extLst xmlns:c16r2="http://schemas.microsoft.com/office/drawing/2015/06/chart">
            <c:ext xmlns:c16="http://schemas.microsoft.com/office/drawing/2014/chart" uri="{C3380CC4-5D6E-409C-BE32-E72D297353CC}">
              <c16:uniqueId val="{00000001-D46E-4F00-973B-F759E6EA2220}"/>
            </c:ext>
          </c:extLst>
        </c:ser>
        <c:ser>
          <c:idx val="2"/>
          <c:order val="2"/>
          <c:tx>
            <c:v>Meta</c:v>
          </c:tx>
          <c:spPr>
            <a:ln w="34925">
              <a:solidFill>
                <a:schemeClr val="bg1">
                  <a:lumMod val="65000"/>
                </a:schemeClr>
              </a:solidFill>
            </a:ln>
          </c:spPr>
          <c:marker>
            <c:symbol val="none"/>
          </c:marker>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2-D46E-4F00-973B-F759E6EA2220}"/>
            </c:ext>
          </c:extLst>
        </c:ser>
        <c:dLbls>
          <c:showLegendKey val="0"/>
          <c:showVal val="0"/>
          <c:showCatName val="0"/>
          <c:showSerName val="0"/>
          <c:showPercent val="0"/>
          <c:showBubbleSize val="0"/>
        </c:dLbls>
        <c:marker val="1"/>
        <c:smooth val="0"/>
        <c:axId val="-1934800608"/>
        <c:axId val="-1934800064"/>
      </c:lineChart>
      <c:catAx>
        <c:axId val="-1934800608"/>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4800064"/>
        <c:crosses val="autoZero"/>
        <c:auto val="1"/>
        <c:lblAlgn val="ctr"/>
        <c:lblOffset val="100"/>
        <c:noMultiLvlLbl val="0"/>
      </c:catAx>
      <c:valAx>
        <c:axId val="-1934800064"/>
        <c:scaling>
          <c:orientation val="minMax"/>
          <c:max val="1.05"/>
          <c:min val="0"/>
        </c:scaling>
        <c:delete val="1"/>
        <c:axPos val="l"/>
        <c:majorGridlines>
          <c:spPr>
            <a:ln>
              <a:noFill/>
            </a:ln>
          </c:spPr>
        </c:majorGridlines>
        <c:numFmt formatCode="#.000%" sourceLinked="0"/>
        <c:majorTickMark val="out"/>
        <c:minorTickMark val="none"/>
        <c:tickLblPos val="nextTo"/>
        <c:crossAx val="-1934800608"/>
        <c:crosses val="autoZero"/>
        <c:crossBetween val="between"/>
      </c:val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436207669163304E-2"/>
          <c:y val="0"/>
          <c:w val="0.95183620340140407"/>
          <c:h val="0.81279264094511683"/>
        </c:manualLayout>
      </c:layout>
      <c:barChart>
        <c:barDir val="col"/>
        <c:grouping val="clustered"/>
        <c:varyColors val="0"/>
        <c:ser>
          <c:idx val="0"/>
          <c:order val="0"/>
          <c:tx>
            <c:strRef>
              <c:f>'Meta 5-2ºG'!$M$11</c:f>
              <c:strCache>
                <c:ptCount val="1"/>
                <c:pt idx="0">
                  <c:v>Cumprimento da meta acumulado (%)</c:v>
                </c:pt>
              </c:strCache>
            </c:strRef>
          </c:tx>
          <c:spPr>
            <a:solidFill>
              <a:schemeClr val="accent2">
                <a:lumMod val="60000"/>
                <a:lumOff val="40000"/>
              </a:schemeClr>
            </a:solidFill>
          </c:spPr>
          <c:invertIfNegative val="0"/>
          <c:dLbls>
            <c:spPr>
              <a:noFill/>
              <a:ln>
                <a:noFill/>
              </a:ln>
              <a:effectLst/>
            </c:spPr>
            <c:txPr>
              <a:bodyPr rot="-5400000" vert="horz"/>
              <a:lstStyle/>
              <a:p>
                <a:pPr>
                  <a:defRPr sz="810" baseline="0"/>
                </a:pPr>
                <a:endParaRPr lang="pt-B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'Meta 5-2ºG'!$M$12:$M$24</c:f>
              <c:numCache>
                <c:formatCode>0.00%</c:formatCode>
                <c:ptCount val="13"/>
                <c:pt idx="0">
                  <c:v>0.44625211347419308</c:v>
                </c:pt>
                <c:pt idx="1">
                  <c:v>0.50339678154944056</c:v>
                </c:pt>
                <c:pt idx="2">
                  <c:v>0.569197434249615</c:v>
                </c:pt>
                <c:pt idx="3">
                  <c:v>0.63374637333860373</c:v>
                </c:pt>
                <c:pt idx="4">
                  <c:v>0.72973496052614584</c:v>
                </c:pt>
                <c:pt idx="5">
                  <c:v>0.79716617966410963</c:v>
                </c:pt>
                <c:pt idx="6">
                  <c:v>0.8772834269736326</c:v>
                </c:pt>
                <c:pt idx="7">
                  <c:v>0.94567006574218082</c:v>
                </c:pt>
                <c:pt idx="8">
                  <c:v>1.0108142899788441</c:v>
                </c:pt>
                <c:pt idx="9">
                  <c:v>1.0641938299887377</c:v>
                </c:pt>
                <c:pt idx="10">
                  <c:v>1.1192262169205081</c:v>
                </c:pt>
                <c:pt idx="11">
                  <c:v>1.1651521942346077</c:v>
                </c:pt>
                <c:pt idx="12">
                  <c:v>1.1651521942346077</c:v>
                </c:pt>
              </c:numCache>
            </c:numRef>
          </c:val>
          <c:extLst xmlns:c16r2="http://schemas.microsoft.com/office/drawing/2015/06/chart">
            <c:ext xmlns:c16="http://schemas.microsoft.com/office/drawing/2014/chart" uri="{C3380CC4-5D6E-409C-BE32-E72D297353CC}">
              <c16:uniqueId val="{00000000-2489-4417-B30C-BCFDBAD6B8F1}"/>
            </c:ext>
          </c:extLst>
        </c:ser>
        <c:dLbls>
          <c:showLegendKey val="0"/>
          <c:showVal val="0"/>
          <c:showCatName val="0"/>
          <c:showSerName val="0"/>
          <c:showPercent val="0"/>
          <c:showBubbleSize val="0"/>
        </c:dLbls>
        <c:gapWidth val="150"/>
        <c:axId val="-1933029152"/>
        <c:axId val="-1933034048"/>
      </c:barChart>
      <c:lineChart>
        <c:grouping val="standard"/>
        <c:varyColors val="0"/>
        <c:ser>
          <c:idx val="1"/>
          <c:order val="1"/>
          <c:tx>
            <c:v>Meta</c:v>
          </c:tx>
          <c:spPr>
            <a:ln w="34925">
              <a:solidFill>
                <a:schemeClr val="bg1">
                  <a:lumMod val="65000"/>
                </a:schemeClr>
              </a:solidFill>
            </a:ln>
            <a:effectLst>
              <a:innerShdw blurRad="63500" dist="50800">
                <a:prstClr val="black">
                  <a:alpha val="50000"/>
                </a:prstClr>
              </a:innerShdw>
            </a:effectLst>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'Dados Meta 3'!#REF!</c:f>
              <c:numCache>
                <c:formatCode>ge\r\a\l</c:formatCode>
                <c:ptCount val="1"/>
                <c:pt idx="0">
                  <c:v>1</c:v>
                </c:pt>
              </c:numCache>
            </c:numRef>
          </c:val>
          <c:smooth val="0"/>
          <c:extLst xmlns:c16r2="http://schemas.microsoft.com/office/drawing/2015/06/chart">
            <c:ext xmlns:c16="http://schemas.microsoft.com/office/drawing/2014/chart" uri="{C3380CC4-5D6E-409C-BE32-E72D297353CC}">
              <c16:uniqueId val="{00000001-2489-4417-B30C-BCFDBAD6B8F1}"/>
            </c:ext>
          </c:extLst>
        </c:ser>
        <c:ser>
          <c:idx val="2"/>
          <c:order val="2"/>
          <c:tx>
            <c:v>Meta</c:v>
          </c:tx>
          <c:spPr>
            <a:ln w="34925">
              <a:solidFill>
                <a:schemeClr val="bg1">
                  <a:lumMod val="65000"/>
                </a:schemeClr>
              </a:solidFill>
            </a:ln>
          </c:spPr>
          <c:marker>
            <c:symbol val="none"/>
          </c:marker>
          <c:cat>
            <c:strRef>
              <c:f>'Meta 5-2ºG'!$B$12:$B$24</c:f>
              <c:strCache>
                <c:ptCount val="13"/>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pt idx="12">
                  <c:v>Total</c:v>
                </c:pt>
              </c:strCache>
            </c:strRef>
          </c:cat>
          <c:val>
            <c:numRef>
              <c:f>#REF!</c:f>
              <c:numCache>
                <c:formatCode>ge\r\a\l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6r2="http://schemas.microsoft.com/office/drawing/2015/06/chart">
            <c:ext xmlns:c16="http://schemas.microsoft.com/office/drawing/2014/chart" uri="{C3380CC4-5D6E-409C-BE32-E72D297353CC}">
              <c16:uniqueId val="{00000002-2489-4417-B30C-BCFDBAD6B8F1}"/>
            </c:ext>
          </c:extLst>
        </c:ser>
        <c:dLbls>
          <c:showLegendKey val="0"/>
          <c:showVal val="0"/>
          <c:showCatName val="0"/>
          <c:showSerName val="0"/>
          <c:showPercent val="0"/>
          <c:showBubbleSize val="0"/>
        </c:dLbls>
        <c:marker val="1"/>
        <c:smooth val="0"/>
        <c:axId val="-1934791904"/>
        <c:axId val="-1933035136"/>
      </c:lineChart>
      <c:catAx>
        <c:axId val="-1934791904"/>
        <c:scaling>
          <c:orientation val="minMax"/>
        </c:scaling>
        <c:delete val="0"/>
        <c:axPos val="b"/>
        <c:numFmt formatCode="ge\r\a\l" sourceLinked="0"/>
        <c:majorTickMark val="none"/>
        <c:minorTickMark val="none"/>
        <c:tickLblPos val="nextTo"/>
        <c:txPr>
          <a:bodyPr/>
          <a:lstStyle/>
          <a:p>
            <a:pPr>
              <a:defRPr sz="850" baseline="0">
                <a:latin typeface="Calibri" panose="020F0502020204030204" pitchFamily="34" charset="0"/>
              </a:defRPr>
            </a:pPr>
            <a:endParaRPr lang="pt-BR"/>
          </a:p>
        </c:txPr>
        <c:crossAx val="-1933035136"/>
        <c:crosses val="autoZero"/>
        <c:auto val="1"/>
        <c:lblAlgn val="ctr"/>
        <c:lblOffset val="100"/>
        <c:noMultiLvlLbl val="0"/>
      </c:catAx>
      <c:valAx>
        <c:axId val="-1933035136"/>
        <c:scaling>
          <c:orientation val="minMax"/>
          <c:max val="1.05"/>
          <c:min val="0"/>
        </c:scaling>
        <c:delete val="1"/>
        <c:axPos val="l"/>
        <c:majorGridlines>
          <c:spPr>
            <a:ln>
              <a:noFill/>
            </a:ln>
          </c:spPr>
        </c:majorGridlines>
        <c:numFmt formatCode="#.000%" sourceLinked="0"/>
        <c:majorTickMark val="out"/>
        <c:minorTickMark val="none"/>
        <c:tickLblPos val="nextTo"/>
        <c:crossAx val="-1934791904"/>
        <c:crosses val="autoZero"/>
        <c:crossBetween val="between"/>
      </c:valAx>
      <c:valAx>
        <c:axId val="-1933034048"/>
        <c:scaling>
          <c:orientation val="minMax"/>
        </c:scaling>
        <c:delete val="0"/>
        <c:axPos val="r"/>
        <c:numFmt formatCode="0.00%" sourceLinked="1"/>
        <c:majorTickMark val="out"/>
        <c:minorTickMark val="none"/>
        <c:tickLblPos val="none"/>
        <c:crossAx val="-1933029152"/>
        <c:crosses val="max"/>
        <c:crossBetween val="between"/>
      </c:valAx>
      <c:catAx>
        <c:axId val="-1933029152"/>
        <c:scaling>
          <c:orientation val="minMax"/>
        </c:scaling>
        <c:delete val="1"/>
        <c:axPos val="b"/>
        <c:numFmt formatCode="General" sourceLinked="1"/>
        <c:majorTickMark val="out"/>
        <c:minorTickMark val="none"/>
        <c:tickLblPos val="nextTo"/>
        <c:crossAx val="-1933034048"/>
        <c:crosses val="autoZero"/>
        <c:auto val="1"/>
        <c:lblAlgn val="ctr"/>
        <c:lblOffset val="100"/>
        <c:noMultiLvlLbl val="0"/>
      </c:catAx>
      <c:spPr>
        <a:noFill/>
        <a:ln>
          <a:noFill/>
        </a:ln>
      </c:spPr>
    </c:plotArea>
    <c:plotVisOnly val="1"/>
    <c:dispBlanksAs val="gap"/>
    <c:showDLblsOverMax val="0"/>
  </c:chart>
  <c:spPr>
    <a:ln>
      <a:noFill/>
    </a:ln>
  </c:spPr>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9.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0.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1.xml"/><Relationship Id="rId1" Type="http://schemas.openxmlformats.org/officeDocument/2006/relationships/image" Target="../media/image2.png"/><Relationship Id="rId5" Type="http://schemas.microsoft.com/office/2007/relationships/hdphoto" Target="../media/hdphoto3.wdp"/><Relationship Id="rId4"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2.xml"/><Relationship Id="rId1" Type="http://schemas.openxmlformats.org/officeDocument/2006/relationships/image" Target="../media/image2.png"/><Relationship Id="rId5" Type="http://schemas.microsoft.com/office/2007/relationships/hdphoto" Target="../media/hdphoto4.wdp"/><Relationship Id="rId4" Type="http://schemas.openxmlformats.org/officeDocument/2006/relationships/image" Target="../media/image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3.xml"/><Relationship Id="rId1" Type="http://schemas.openxmlformats.org/officeDocument/2006/relationships/image" Target="../media/image2.png"/><Relationship Id="rId5" Type="http://schemas.microsoft.com/office/2007/relationships/hdphoto" Target="../media/hdphoto5.wdp"/><Relationship Id="rId4"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4.xml"/><Relationship Id="rId1" Type="http://schemas.openxmlformats.org/officeDocument/2006/relationships/image" Target="../media/image2.png"/><Relationship Id="rId5" Type="http://schemas.microsoft.com/office/2007/relationships/hdphoto" Target="../media/hdphoto5.wdp"/><Relationship Id="rId4"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15.xml"/><Relationship Id="rId1" Type="http://schemas.openxmlformats.org/officeDocument/2006/relationships/image" Target="../media/image2.png"/><Relationship Id="rId5" Type="http://schemas.microsoft.com/office/2007/relationships/hdphoto" Target="../media/hdphoto5.wdp"/><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jpeg"/><Relationship Id="rId1" Type="http://schemas.openxmlformats.org/officeDocument/2006/relationships/image" Target="../media/image2.png"/><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4.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5.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6.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1.wdp"/></Relationships>
</file>

<file path=xl/drawings/_rels/drawing8.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7.xml"/><Relationship Id="rId1" Type="http://schemas.openxmlformats.org/officeDocument/2006/relationships/image" Target="../media/image2.png"/><Relationship Id="rId5" Type="http://schemas.openxmlformats.org/officeDocument/2006/relationships/image" Target="../media/image1.emf"/><Relationship Id="rId4" Type="http://schemas.microsoft.com/office/2007/relationships/hdphoto" Target="../media/hdphoto2.wdp"/></Relationships>
</file>

<file path=xl/drawings/_rels/drawing9.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8.xml"/><Relationship Id="rId1" Type="http://schemas.openxmlformats.org/officeDocument/2006/relationships/image" Target="../media/image2.pn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11</xdr:col>
      <xdr:colOff>35243</xdr:colOff>
      <xdr:row>17</xdr:row>
      <xdr:rowOff>352425</xdr:rowOff>
    </xdr:from>
    <xdr:to>
      <xdr:col>11</xdr:col>
      <xdr:colOff>206693</xdr:colOff>
      <xdr:row>17</xdr:row>
      <xdr:rowOff>523875</xdr:rowOff>
    </xdr:to>
    <xdr:sp macro="" textlink="">
      <xdr:nvSpPr>
        <xdr:cNvPr id="4" name="Fluxograma: Conector 3">
          <a:extLst>
            <a:ext uri="{FF2B5EF4-FFF2-40B4-BE49-F238E27FC236}">
              <a16:creationId xmlns:a16="http://schemas.microsoft.com/office/drawing/2014/main" xmlns="" id="{00000000-0008-0000-0000-000004000000}"/>
            </a:ext>
          </a:extLst>
        </xdr:cNvPr>
        <xdr:cNvSpPr/>
      </xdr:nvSpPr>
      <xdr:spPr>
        <a:xfrm>
          <a:off x="6893243" y="4381500"/>
          <a:ext cx="171450" cy="171450"/>
        </a:xfrm>
        <a:prstGeom prst="flowChartConnector">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35243</xdr:colOff>
      <xdr:row>14</xdr:row>
      <xdr:rowOff>247650</xdr:rowOff>
    </xdr:from>
    <xdr:to>
      <xdr:col>11</xdr:col>
      <xdr:colOff>206694</xdr:colOff>
      <xdr:row>14</xdr:row>
      <xdr:rowOff>419100</xdr:rowOff>
    </xdr:to>
    <xdr:sp macro="" textlink="">
      <xdr:nvSpPr>
        <xdr:cNvPr id="7" name="Fluxograma: Conector 6">
          <a:extLst>
            <a:ext uri="{FF2B5EF4-FFF2-40B4-BE49-F238E27FC236}">
              <a16:creationId xmlns:a16="http://schemas.microsoft.com/office/drawing/2014/main" xmlns="" id="{00000000-0008-0000-0000-000007000000}"/>
            </a:ext>
          </a:extLst>
        </xdr:cNvPr>
        <xdr:cNvSpPr/>
      </xdr:nvSpPr>
      <xdr:spPr>
        <a:xfrm flipH="1">
          <a:off x="6893243" y="347662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1</xdr:colOff>
      <xdr:row>0</xdr:row>
      <xdr:rowOff>28576</xdr:rowOff>
    </xdr:from>
    <xdr:to>
      <xdr:col>2</xdr:col>
      <xdr:colOff>1162051</xdr:colOff>
      <xdr:row>2</xdr:row>
      <xdr:rowOff>182069</xdr:rowOff>
    </xdr:to>
    <xdr:pic>
      <xdr:nvPicPr>
        <xdr:cNvPr id="10" name="Imagem 9">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8576"/>
          <a:ext cx="1485900" cy="5440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44768</xdr:colOff>
      <xdr:row>23</xdr:row>
      <xdr:rowOff>541020</xdr:rowOff>
    </xdr:from>
    <xdr:to>
      <xdr:col>11</xdr:col>
      <xdr:colOff>216219</xdr:colOff>
      <xdr:row>23</xdr:row>
      <xdr:rowOff>712470</xdr:rowOff>
    </xdr:to>
    <xdr:sp macro="" textlink="">
      <xdr:nvSpPr>
        <xdr:cNvPr id="13" name="Fluxograma: Conector 12">
          <a:extLst>
            <a:ext uri="{FF2B5EF4-FFF2-40B4-BE49-F238E27FC236}">
              <a16:creationId xmlns:a16="http://schemas.microsoft.com/office/drawing/2014/main" xmlns="" id="{00000000-0008-0000-0000-00000D000000}"/>
            </a:ext>
          </a:extLst>
        </xdr:cNvPr>
        <xdr:cNvSpPr/>
      </xdr:nvSpPr>
      <xdr:spPr>
        <a:xfrm flipH="1">
          <a:off x="6902768" y="684657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44768</xdr:colOff>
      <xdr:row>25</xdr:row>
      <xdr:rowOff>295275</xdr:rowOff>
    </xdr:from>
    <xdr:to>
      <xdr:col>11</xdr:col>
      <xdr:colOff>216219</xdr:colOff>
      <xdr:row>25</xdr:row>
      <xdr:rowOff>466725</xdr:rowOff>
    </xdr:to>
    <xdr:sp macro="" textlink="">
      <xdr:nvSpPr>
        <xdr:cNvPr id="19" name="Fluxograma: Conector 18">
          <a:extLst>
            <a:ext uri="{FF2B5EF4-FFF2-40B4-BE49-F238E27FC236}">
              <a16:creationId xmlns:a16="http://schemas.microsoft.com/office/drawing/2014/main" xmlns="" id="{00000000-0008-0000-0000-000013000000}"/>
            </a:ext>
          </a:extLst>
        </xdr:cNvPr>
        <xdr:cNvSpPr/>
      </xdr:nvSpPr>
      <xdr:spPr>
        <a:xfrm flipH="1">
          <a:off x="6902768" y="7858125"/>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38100</xdr:colOff>
      <xdr:row>8</xdr:row>
      <xdr:rowOff>209550</xdr:rowOff>
    </xdr:from>
    <xdr:to>
      <xdr:col>11</xdr:col>
      <xdr:colOff>209551</xdr:colOff>
      <xdr:row>8</xdr:row>
      <xdr:rowOff>381000</xdr:rowOff>
    </xdr:to>
    <xdr:sp macro="" textlink="">
      <xdr:nvSpPr>
        <xdr:cNvPr id="11" name="Fluxograma: Conector 10">
          <a:extLst>
            <a:ext uri="{FF2B5EF4-FFF2-40B4-BE49-F238E27FC236}">
              <a16:creationId xmlns:a16="http://schemas.microsoft.com/office/drawing/2014/main" xmlns="" id="{00000000-0008-0000-0000-00000B000000}"/>
            </a:ext>
          </a:extLst>
        </xdr:cNvPr>
        <xdr:cNvSpPr/>
      </xdr:nvSpPr>
      <xdr:spPr>
        <a:xfrm flipH="1">
          <a:off x="6896100" y="1838325"/>
          <a:ext cx="171451" cy="171450"/>
        </a:xfrm>
        <a:prstGeom prst="flowChartConnector">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38100</xdr:colOff>
      <xdr:row>11</xdr:row>
      <xdr:rowOff>209550</xdr:rowOff>
    </xdr:from>
    <xdr:to>
      <xdr:col>11</xdr:col>
      <xdr:colOff>209551</xdr:colOff>
      <xdr:row>11</xdr:row>
      <xdr:rowOff>381000</xdr:rowOff>
    </xdr:to>
    <xdr:sp macro="" textlink="">
      <xdr:nvSpPr>
        <xdr:cNvPr id="12" name="Fluxograma: Conector 11">
          <a:extLst>
            <a:ext uri="{FF2B5EF4-FFF2-40B4-BE49-F238E27FC236}">
              <a16:creationId xmlns:a16="http://schemas.microsoft.com/office/drawing/2014/main" xmlns="" id="{00000000-0008-0000-0000-00000C000000}"/>
            </a:ext>
          </a:extLst>
        </xdr:cNvPr>
        <xdr:cNvSpPr/>
      </xdr:nvSpPr>
      <xdr:spPr>
        <a:xfrm flipH="1">
          <a:off x="6896100" y="2638425"/>
          <a:ext cx="171451" cy="171450"/>
        </a:xfrm>
        <a:prstGeom prst="flowChartConnector">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44768</xdr:colOff>
      <xdr:row>20</xdr:row>
      <xdr:rowOff>350520</xdr:rowOff>
    </xdr:from>
    <xdr:to>
      <xdr:col>11</xdr:col>
      <xdr:colOff>216219</xdr:colOff>
      <xdr:row>20</xdr:row>
      <xdr:rowOff>521970</xdr:rowOff>
    </xdr:to>
    <xdr:sp macro="" textlink="">
      <xdr:nvSpPr>
        <xdr:cNvPr id="15" name="Fluxograma: Conector 14">
          <a:extLst>
            <a:ext uri="{FF2B5EF4-FFF2-40B4-BE49-F238E27FC236}">
              <a16:creationId xmlns:a16="http://schemas.microsoft.com/office/drawing/2014/main" xmlns="" id="{00000000-0008-0000-0000-00000D000000}"/>
            </a:ext>
          </a:extLst>
        </xdr:cNvPr>
        <xdr:cNvSpPr/>
      </xdr:nvSpPr>
      <xdr:spPr>
        <a:xfrm flipH="1">
          <a:off x="6902768" y="5455920"/>
          <a:ext cx="171451" cy="17145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9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260985</xdr:colOff>
      <xdr:row>27</xdr:row>
      <xdr:rowOff>104776</xdr:rowOff>
    </xdr:from>
    <xdr:to>
      <xdr:col>14</xdr:col>
      <xdr:colOff>142875</xdr:colOff>
      <xdr:row>44</xdr:row>
      <xdr:rowOff>41910</xdr:rowOff>
    </xdr:to>
    <xdr:graphicFrame macro="">
      <xdr:nvGraphicFramePr>
        <xdr:cNvPr id="4" name="Gráfico 3">
          <a:extLst>
            <a:ext uri="{FF2B5EF4-FFF2-40B4-BE49-F238E27FC236}">
              <a16:creationId xmlns:a16="http://schemas.microsoft.com/office/drawing/2014/main" xmlns=""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80010</xdr:colOff>
      <xdr:row>27</xdr:row>
      <xdr:rowOff>32385</xdr:rowOff>
    </xdr:from>
    <xdr:to>
      <xdr:col>16</xdr:col>
      <xdr:colOff>95250</xdr:colOff>
      <xdr:row>44</xdr:row>
      <xdr:rowOff>53340</xdr:rowOff>
    </xdr:to>
    <xdr:sp macro="" textlink="">
      <xdr:nvSpPr>
        <xdr:cNvPr id="5" name="Retângulo de cantos arredondados 5">
          <a:extLst>
            <a:ext uri="{FF2B5EF4-FFF2-40B4-BE49-F238E27FC236}">
              <a16:creationId xmlns:a16="http://schemas.microsoft.com/office/drawing/2014/main" xmlns="" id="{00000000-0008-0000-0900-000005000000}"/>
            </a:ext>
          </a:extLst>
        </xdr:cNvPr>
        <xdr:cNvSpPr/>
      </xdr:nvSpPr>
      <xdr:spPr>
        <a:xfrm>
          <a:off x="708660" y="4918710"/>
          <a:ext cx="44919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18" name="Fluxograma: Conector 17">
          <a:extLst>
            <a:ext uri="{FF2B5EF4-FFF2-40B4-BE49-F238E27FC236}">
              <a16:creationId xmlns:a16="http://schemas.microsoft.com/office/drawing/2014/main" xmlns="" id="{00000000-0008-0000-0900-000012000000}"/>
            </a:ext>
          </a:extLst>
        </xdr:cNvPr>
        <xdr:cNvSpPr/>
      </xdr:nvSpPr>
      <xdr:spPr>
        <a:xfrm>
          <a:off x="2301240" y="49320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0" name="Imagem 19">
          <a:extLst>
            <a:ext uri="{FF2B5EF4-FFF2-40B4-BE49-F238E27FC236}">
              <a16:creationId xmlns:a16="http://schemas.microsoft.com/office/drawing/2014/main" xmlns="" id="{00000000-0008-0000-09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4</xdr:row>
      <xdr:rowOff>38100</xdr:rowOff>
    </xdr:from>
    <xdr:to>
      <xdr:col>1</xdr:col>
      <xdr:colOff>135375</xdr:colOff>
      <xdr:row>8</xdr:row>
      <xdr:rowOff>143475</xdr:rowOff>
    </xdr:to>
    <xdr:grpSp>
      <xdr:nvGrpSpPr>
        <xdr:cNvPr id="21" name="Grupo 6">
          <a:extLst>
            <a:ext uri="{FF2B5EF4-FFF2-40B4-BE49-F238E27FC236}">
              <a16:creationId xmlns:a16="http://schemas.microsoft.com/office/drawing/2014/main" xmlns="" id="{00000000-0008-0000-0900-000015000000}"/>
            </a:ext>
          </a:extLst>
        </xdr:cNvPr>
        <xdr:cNvGrpSpPr/>
      </xdr:nvGrpSpPr>
      <xdr:grpSpPr>
        <a:xfrm>
          <a:off x="50292" y="879348"/>
          <a:ext cx="753357" cy="823560"/>
          <a:chOff x="4640580" y="6536055"/>
          <a:chExt cx="1684020" cy="1114425"/>
        </a:xfrm>
      </xdr:grpSpPr>
      <xdr:pic>
        <xdr:nvPicPr>
          <xdr:cNvPr id="22" name="Imagem 21" descr="Image result for prazo médio">
            <a:extLst>
              <a:ext uri="{FF2B5EF4-FFF2-40B4-BE49-F238E27FC236}">
                <a16:creationId xmlns:a16="http://schemas.microsoft.com/office/drawing/2014/main" xmlns="" id="{00000000-0008-0000-09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xmlns="" id="{00000000-0008-0000-09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34290</xdr:colOff>
      <xdr:row>25</xdr:row>
      <xdr:rowOff>55245</xdr:rowOff>
    </xdr:from>
    <xdr:to>
      <xdr:col>10</xdr:col>
      <xdr:colOff>110490</xdr:colOff>
      <xdr:row>25</xdr:row>
      <xdr:rowOff>131445</xdr:rowOff>
    </xdr:to>
    <xdr:sp macro="" textlink="">
      <xdr:nvSpPr>
        <xdr:cNvPr id="27" name="Fluxograma: Conector 26">
          <a:extLst>
            <a:ext uri="{FF2B5EF4-FFF2-40B4-BE49-F238E27FC236}">
              <a16:creationId xmlns:a16="http://schemas.microsoft.com/office/drawing/2014/main" xmlns="" id="{00000000-0008-0000-0900-00001B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xmlns="" id="{00000000-0008-0000-09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91440</xdr:colOff>
      <xdr:row>25</xdr:row>
      <xdr:rowOff>55245</xdr:rowOff>
    </xdr:from>
    <xdr:to>
      <xdr:col>13</xdr:col>
      <xdr:colOff>167640</xdr:colOff>
      <xdr:row>25</xdr:row>
      <xdr:rowOff>131445</xdr:rowOff>
    </xdr:to>
    <xdr:sp macro="" textlink="">
      <xdr:nvSpPr>
        <xdr:cNvPr id="29" name="Fluxograma: Conector 28">
          <a:extLst>
            <a:ext uri="{FF2B5EF4-FFF2-40B4-BE49-F238E27FC236}">
              <a16:creationId xmlns:a16="http://schemas.microsoft.com/office/drawing/2014/main" xmlns="" id="{00000000-0008-0000-0900-00001D000000}"/>
            </a:ext>
          </a:extLst>
        </xdr:cNvPr>
        <xdr:cNvSpPr/>
      </xdr:nvSpPr>
      <xdr:spPr>
        <a:xfrm>
          <a:off x="4596765"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57150</xdr:colOff>
      <xdr:row>29</xdr:row>
      <xdr:rowOff>85725</xdr:rowOff>
    </xdr:from>
    <xdr:to>
      <xdr:col>3</xdr:col>
      <xdr:colOff>12900</xdr:colOff>
      <xdr:row>30</xdr:row>
      <xdr:rowOff>48750</xdr:rowOff>
    </xdr:to>
    <xdr:sp macro="" textlink="">
      <xdr:nvSpPr>
        <xdr:cNvPr id="14" name="Texto Explicativo 2 (Sem Bordas) 13">
          <a:extLst>
            <a:ext uri="{FF2B5EF4-FFF2-40B4-BE49-F238E27FC236}">
              <a16:creationId xmlns:a16="http://schemas.microsoft.com/office/drawing/2014/main" xmlns="" id="{00000000-0008-0000-0900-00000E000000}"/>
            </a:ext>
          </a:extLst>
        </xdr:cNvPr>
        <xdr:cNvSpPr/>
      </xdr:nvSpPr>
      <xdr:spPr>
        <a:xfrm>
          <a:off x="885825" y="52959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A00-000002000000}"/>
            </a:ext>
          </a:extLst>
        </xdr:cNvPr>
        <xdr:cNvSpPr/>
      </xdr:nvSpPr>
      <xdr:spPr>
        <a:xfrm>
          <a:off x="0" y="590550"/>
          <a:ext cx="593788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175260</xdr:colOff>
      <xdr:row>27</xdr:row>
      <xdr:rowOff>137160</xdr:rowOff>
    </xdr:from>
    <xdr:to>
      <xdr:col>15</xdr:col>
      <xdr:colOff>180975</xdr:colOff>
      <xdr:row>43</xdr:row>
      <xdr:rowOff>175260</xdr:rowOff>
    </xdr:to>
    <xdr:graphicFrame macro="">
      <xdr:nvGraphicFramePr>
        <xdr:cNvPr id="4" name="Gráfico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32385</xdr:colOff>
      <xdr:row>26</xdr:row>
      <xdr:rowOff>156210</xdr:rowOff>
    </xdr:from>
    <xdr:to>
      <xdr:col>16</xdr:col>
      <xdr:colOff>47625</xdr:colOff>
      <xdr:row>44</xdr:row>
      <xdr:rowOff>15240</xdr:rowOff>
    </xdr:to>
    <xdr:sp macro="" textlink="">
      <xdr:nvSpPr>
        <xdr:cNvPr id="5" name="Retângulo de cantos arredondados 5">
          <a:extLst>
            <a:ext uri="{FF2B5EF4-FFF2-40B4-BE49-F238E27FC236}">
              <a16:creationId xmlns:a16="http://schemas.microsoft.com/office/drawing/2014/main" xmlns="" id="{00000000-0008-0000-0A00-000005000000}"/>
            </a:ext>
          </a:extLst>
        </xdr:cNvPr>
        <xdr:cNvSpPr/>
      </xdr:nvSpPr>
      <xdr:spPr>
        <a:xfrm>
          <a:off x="661035" y="4880610"/>
          <a:ext cx="44919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0" name="Imagem 19">
          <a:extLst>
            <a:ext uri="{FF2B5EF4-FFF2-40B4-BE49-F238E27FC236}">
              <a16:creationId xmlns:a16="http://schemas.microsoft.com/office/drawing/2014/main" xmlns="" id="{00000000-0008-0000-0A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76200</xdr:colOff>
      <xdr:row>4</xdr:row>
      <xdr:rowOff>28575</xdr:rowOff>
    </xdr:from>
    <xdr:to>
      <xdr:col>1</xdr:col>
      <xdr:colOff>163950</xdr:colOff>
      <xdr:row>8</xdr:row>
      <xdr:rowOff>133950</xdr:rowOff>
    </xdr:to>
    <xdr:grpSp>
      <xdr:nvGrpSpPr>
        <xdr:cNvPr id="21" name="Grupo 6">
          <a:extLst>
            <a:ext uri="{FF2B5EF4-FFF2-40B4-BE49-F238E27FC236}">
              <a16:creationId xmlns:a16="http://schemas.microsoft.com/office/drawing/2014/main" xmlns="" id="{00000000-0008-0000-0A00-000015000000}"/>
            </a:ext>
          </a:extLst>
        </xdr:cNvPr>
        <xdr:cNvGrpSpPr/>
      </xdr:nvGrpSpPr>
      <xdr:grpSpPr>
        <a:xfrm>
          <a:off x="80772" y="870204"/>
          <a:ext cx="753357" cy="823560"/>
          <a:chOff x="4640580" y="6536055"/>
          <a:chExt cx="1684020" cy="1114425"/>
        </a:xfrm>
      </xdr:grpSpPr>
      <xdr:pic>
        <xdr:nvPicPr>
          <xdr:cNvPr id="22" name="Imagem 21" descr="Image result for prazo médio">
            <a:extLst>
              <a:ext uri="{FF2B5EF4-FFF2-40B4-BE49-F238E27FC236}">
                <a16:creationId xmlns:a16="http://schemas.microsoft.com/office/drawing/2014/main" xmlns="" id="{00000000-0008-0000-0A00-000016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3" name="Imagem 22" descr="Image result for tempo duração processo">
            <a:extLst>
              <a:ext uri="{FF2B5EF4-FFF2-40B4-BE49-F238E27FC236}">
                <a16:creationId xmlns:a16="http://schemas.microsoft.com/office/drawing/2014/main" xmlns="" id="{00000000-0008-0000-0A00-000017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7</xdr:col>
      <xdr:colOff>3810</xdr:colOff>
      <xdr:row>26</xdr:row>
      <xdr:rowOff>45720</xdr:rowOff>
    </xdr:from>
    <xdr:to>
      <xdr:col>7</xdr:col>
      <xdr:colOff>3810</xdr:colOff>
      <xdr:row>26</xdr:row>
      <xdr:rowOff>121920</xdr:rowOff>
    </xdr:to>
    <xdr:sp macro="" textlink="">
      <xdr:nvSpPr>
        <xdr:cNvPr id="24" name="Fluxograma: Conector 23">
          <a:extLst>
            <a:ext uri="{FF2B5EF4-FFF2-40B4-BE49-F238E27FC236}">
              <a16:creationId xmlns:a16="http://schemas.microsoft.com/office/drawing/2014/main" xmlns="" id="{00000000-0008-0000-0A00-000018000000}"/>
            </a:ext>
          </a:extLst>
        </xdr:cNvPr>
        <xdr:cNvSpPr/>
      </xdr:nvSpPr>
      <xdr:spPr>
        <a:xfrm>
          <a:off x="2308860" y="47701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28" name="Fluxograma: Conector 27">
          <a:extLst>
            <a:ext uri="{FF2B5EF4-FFF2-40B4-BE49-F238E27FC236}">
              <a16:creationId xmlns:a16="http://schemas.microsoft.com/office/drawing/2014/main" xmlns="" id="{00000000-0008-0000-0A00-00001C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29" name="Fluxograma: Conector 28">
          <a:extLst>
            <a:ext uri="{FF2B5EF4-FFF2-40B4-BE49-F238E27FC236}">
              <a16:creationId xmlns:a16="http://schemas.microsoft.com/office/drawing/2014/main" xmlns="" id="{00000000-0008-0000-0A00-00001D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34290</xdr:colOff>
      <xdr:row>25</xdr:row>
      <xdr:rowOff>55245</xdr:rowOff>
    </xdr:from>
    <xdr:to>
      <xdr:col>10</xdr:col>
      <xdr:colOff>110490</xdr:colOff>
      <xdr:row>25</xdr:row>
      <xdr:rowOff>131445</xdr:rowOff>
    </xdr:to>
    <xdr:sp macro="" textlink="">
      <xdr:nvSpPr>
        <xdr:cNvPr id="30" name="Fluxograma: Conector 29">
          <a:extLst>
            <a:ext uri="{FF2B5EF4-FFF2-40B4-BE49-F238E27FC236}">
              <a16:creationId xmlns:a16="http://schemas.microsoft.com/office/drawing/2014/main" xmlns="" id="{00000000-0008-0000-0A00-00001E000000}"/>
            </a:ext>
          </a:extLst>
        </xdr:cNvPr>
        <xdr:cNvSpPr/>
      </xdr:nvSpPr>
      <xdr:spPr>
        <a:xfrm>
          <a:off x="36156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100965</xdr:colOff>
      <xdr:row>25</xdr:row>
      <xdr:rowOff>55245</xdr:rowOff>
    </xdr:from>
    <xdr:to>
      <xdr:col>14</xdr:col>
      <xdr:colOff>5715</xdr:colOff>
      <xdr:row>25</xdr:row>
      <xdr:rowOff>131445</xdr:rowOff>
    </xdr:to>
    <xdr:sp macro="" textlink="">
      <xdr:nvSpPr>
        <xdr:cNvPr id="32" name="Fluxograma: Conector 31">
          <a:extLst>
            <a:ext uri="{FF2B5EF4-FFF2-40B4-BE49-F238E27FC236}">
              <a16:creationId xmlns:a16="http://schemas.microsoft.com/office/drawing/2014/main" xmlns="" id="{00000000-0008-0000-0A00-000020000000}"/>
            </a:ext>
          </a:extLst>
        </xdr:cNvPr>
        <xdr:cNvSpPr/>
      </xdr:nvSpPr>
      <xdr:spPr>
        <a:xfrm>
          <a:off x="460629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190500</xdr:colOff>
      <xdr:row>28</xdr:row>
      <xdr:rowOff>19050</xdr:rowOff>
    </xdr:from>
    <xdr:to>
      <xdr:col>2</xdr:col>
      <xdr:colOff>422475</xdr:colOff>
      <xdr:row>29</xdr:row>
      <xdr:rowOff>1125</xdr:rowOff>
    </xdr:to>
    <xdr:sp macro="" textlink="">
      <xdr:nvSpPr>
        <xdr:cNvPr id="17" name="Texto Explicativo 2 (Sem Bordas) 16">
          <a:extLst>
            <a:ext uri="{FF2B5EF4-FFF2-40B4-BE49-F238E27FC236}">
              <a16:creationId xmlns:a16="http://schemas.microsoft.com/office/drawing/2014/main" xmlns="" id="{00000000-0008-0000-0A00-000011000000}"/>
            </a:ext>
          </a:extLst>
        </xdr:cNvPr>
        <xdr:cNvSpPr/>
      </xdr:nvSpPr>
      <xdr:spPr>
        <a:xfrm>
          <a:off x="819150" y="50673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647700</xdr:colOff>
      <xdr:row>4</xdr:row>
      <xdr:rowOff>0</xdr:rowOff>
    </xdr:to>
    <xdr:sp macro="" textlink="">
      <xdr:nvSpPr>
        <xdr:cNvPr id="2" name="Retângulo de cantos arredondados 1">
          <a:extLst>
            <a:ext uri="{FF2B5EF4-FFF2-40B4-BE49-F238E27FC236}">
              <a16:creationId xmlns:a16="http://schemas.microsoft.com/office/drawing/2014/main" xmlns="" id="{00000000-0008-0000-0B00-000002000000}"/>
            </a:ext>
          </a:extLst>
        </xdr:cNvPr>
        <xdr:cNvSpPr/>
      </xdr:nvSpPr>
      <xdr:spPr>
        <a:xfrm>
          <a:off x="0" y="586740"/>
          <a:ext cx="5951220" cy="28194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14</xdr:col>
      <xdr:colOff>220980</xdr:colOff>
      <xdr:row>2</xdr:row>
      <xdr:rowOff>53340</xdr:rowOff>
    </xdr:from>
    <xdr:to>
      <xdr:col>16</xdr:col>
      <xdr:colOff>609600</xdr:colOff>
      <xdr:row>4</xdr:row>
      <xdr:rowOff>22860</xdr:rowOff>
    </xdr:to>
    <xdr:pic>
      <xdr:nvPicPr>
        <xdr:cNvPr id="3" name="Imagem 2" descr="Image result for metas png">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128260" y="441960"/>
          <a:ext cx="857250"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125730</xdr:colOff>
      <xdr:row>21</xdr:row>
      <xdr:rowOff>19050</xdr:rowOff>
    </xdr:from>
    <xdr:to>
      <xdr:col>14</xdr:col>
      <xdr:colOff>148590</xdr:colOff>
      <xdr:row>37</xdr:row>
      <xdr:rowOff>131445</xdr:rowOff>
    </xdr:to>
    <xdr:graphicFrame macro="">
      <xdr:nvGraphicFramePr>
        <xdr:cNvPr id="4" name="Gráfico 3">
          <a:extLst>
            <a:ext uri="{FF2B5EF4-FFF2-40B4-BE49-F238E27FC236}">
              <a16:creationId xmlns:a16="http://schemas.microsoft.com/office/drawing/2014/main" xmlns=""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131445</xdr:colOff>
      <xdr:row>20</xdr:row>
      <xdr:rowOff>11431</xdr:rowOff>
    </xdr:from>
    <xdr:to>
      <xdr:col>15</xdr:col>
      <xdr:colOff>55245</xdr:colOff>
      <xdr:row>38</xdr:row>
      <xdr:rowOff>171451</xdr:rowOff>
    </xdr:to>
    <xdr:sp macro="" textlink="">
      <xdr:nvSpPr>
        <xdr:cNvPr id="5" name="Retângulo de cantos arredondados 5">
          <a:extLst>
            <a:ext uri="{FF2B5EF4-FFF2-40B4-BE49-F238E27FC236}">
              <a16:creationId xmlns:a16="http://schemas.microsoft.com/office/drawing/2014/main" xmlns="" id="{00000000-0008-0000-0B00-000005000000}"/>
            </a:ext>
          </a:extLst>
        </xdr:cNvPr>
        <xdr:cNvSpPr/>
      </xdr:nvSpPr>
      <xdr:spPr>
        <a:xfrm>
          <a:off x="760095" y="3659506"/>
          <a:ext cx="445770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19</xdr:row>
      <xdr:rowOff>45720</xdr:rowOff>
    </xdr:from>
    <xdr:to>
      <xdr:col>6</xdr:col>
      <xdr:colOff>110490</xdr:colOff>
      <xdr:row>19</xdr:row>
      <xdr:rowOff>121920</xdr:rowOff>
    </xdr:to>
    <xdr:sp macro="" textlink="">
      <xdr:nvSpPr>
        <xdr:cNvPr id="14" name="Fluxograma: Conector 13">
          <a:extLst>
            <a:ext uri="{FF2B5EF4-FFF2-40B4-BE49-F238E27FC236}">
              <a16:creationId xmlns:a16="http://schemas.microsoft.com/office/drawing/2014/main" xmlns="" id="{00000000-0008-0000-0B00-00000E000000}"/>
            </a:ext>
          </a:extLst>
        </xdr:cNvPr>
        <xdr:cNvSpPr/>
      </xdr:nvSpPr>
      <xdr:spPr>
        <a:xfrm>
          <a:off x="2167890" y="4450080"/>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17" name="Imagem 16">
          <a:extLst>
            <a:ext uri="{FF2B5EF4-FFF2-40B4-BE49-F238E27FC236}">
              <a16:creationId xmlns:a16="http://schemas.microsoft.com/office/drawing/2014/main" xmlns="" id="{00000000-0008-0000-0B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9714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9525</xdr:rowOff>
    </xdr:from>
    <xdr:to>
      <xdr:col>1</xdr:col>
      <xdr:colOff>104775</xdr:colOff>
      <xdr:row>7</xdr:row>
      <xdr:rowOff>66675</xdr:rowOff>
    </xdr:to>
    <xdr:pic>
      <xdr:nvPicPr>
        <xdr:cNvPr id="18" name="Imagem 17" descr="150922a">
          <a:extLst>
            <a:ext uri="{FF2B5EF4-FFF2-40B4-BE49-F238E27FC236}">
              <a16:creationId xmlns:a16="http://schemas.microsoft.com/office/drawing/2014/main" xmlns="" id="{00000000-0008-0000-0B00-000012000000}"/>
            </a:ext>
          </a:extLst>
        </xdr:cNvPr>
        <xdr:cNvPicPr/>
      </xdr:nvPicPr>
      <xdr:blipFill>
        <a:blip xmlns:r="http://schemas.openxmlformats.org/officeDocument/2006/relationships" r:embed="rId4" cstate="print">
          <a:duotone>
            <a:schemeClr val="accent3">
              <a:shade val="45000"/>
              <a:satMod val="135000"/>
            </a:schemeClr>
            <a:prstClr val="white"/>
          </a:duotone>
          <a:extLst>
            <a:ext uri="{BEBA8EAE-BF5A-486C-A8C5-ECC9F3942E4B}">
              <a14:imgProps xmlns:a14="http://schemas.microsoft.com/office/drawing/2010/main">
                <a14:imgLayer r:embed="rId5">
                  <a14:imgEffect>
                    <a14:colorTemperature colorTemp="5300"/>
                  </a14:imgEffect>
                  <a14:imgEffect>
                    <a14:saturation sat="66000"/>
                  </a14:imgEffect>
                </a14:imgLayer>
              </a14:imgProps>
            </a:ext>
            <a:ext uri="{28A0092B-C50C-407E-A947-70E740481C1C}">
              <a14:useLocalDpi xmlns:a14="http://schemas.microsoft.com/office/drawing/2010/main" val="0"/>
            </a:ext>
          </a:extLst>
        </a:blip>
        <a:srcRect/>
        <a:stretch>
          <a:fillRect/>
        </a:stretch>
      </xdr:blipFill>
      <xdr:spPr bwMode="auto">
        <a:xfrm>
          <a:off x="0" y="876300"/>
          <a:ext cx="733425" cy="619125"/>
        </a:xfrm>
        <a:prstGeom prst="rect">
          <a:avLst/>
        </a:prstGeom>
        <a:noFill/>
        <a:ln>
          <a:noFill/>
        </a:ln>
      </xdr:spPr>
    </xdr:pic>
    <xdr:clientData/>
  </xdr:twoCellAnchor>
  <xdr:twoCellAnchor>
    <xdr:from>
      <xdr:col>5</xdr:col>
      <xdr:colOff>777240</xdr:colOff>
      <xdr:row>18</xdr:row>
      <xdr:rowOff>55245</xdr:rowOff>
    </xdr:from>
    <xdr:to>
      <xdr:col>6</xdr:col>
      <xdr:colOff>5715</xdr:colOff>
      <xdr:row>18</xdr:row>
      <xdr:rowOff>131445</xdr:rowOff>
    </xdr:to>
    <xdr:sp macro="" textlink="">
      <xdr:nvSpPr>
        <xdr:cNvPr id="15" name="Fluxograma: Conector 14">
          <a:extLst>
            <a:ext uri="{FF2B5EF4-FFF2-40B4-BE49-F238E27FC236}">
              <a16:creationId xmlns:a16="http://schemas.microsoft.com/office/drawing/2014/main" xmlns="" id="{00000000-0008-0000-0B00-00000F000000}"/>
            </a:ext>
          </a:extLst>
        </xdr:cNvPr>
        <xdr:cNvSpPr/>
      </xdr:nvSpPr>
      <xdr:spPr>
        <a:xfrm>
          <a:off x="2196465" y="337947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100965</xdr:colOff>
      <xdr:row>18</xdr:row>
      <xdr:rowOff>55245</xdr:rowOff>
    </xdr:from>
    <xdr:to>
      <xdr:col>13</xdr:col>
      <xdr:colOff>15240</xdr:colOff>
      <xdr:row>18</xdr:row>
      <xdr:rowOff>131445</xdr:rowOff>
    </xdr:to>
    <xdr:sp macro="" textlink="">
      <xdr:nvSpPr>
        <xdr:cNvPr id="24" name="Fluxograma: Conector 23">
          <a:extLst>
            <a:ext uri="{FF2B5EF4-FFF2-40B4-BE49-F238E27FC236}">
              <a16:creationId xmlns:a16="http://schemas.microsoft.com/office/drawing/2014/main" xmlns="" id="{00000000-0008-0000-0B00-000018000000}"/>
            </a:ext>
          </a:extLst>
        </xdr:cNvPr>
        <xdr:cNvSpPr/>
      </xdr:nvSpPr>
      <xdr:spPr>
        <a:xfrm>
          <a:off x="4663440" y="337947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38100</xdr:colOff>
      <xdr:row>18</xdr:row>
      <xdr:rowOff>57150</xdr:rowOff>
    </xdr:from>
    <xdr:to>
      <xdr:col>9</xdr:col>
      <xdr:colOff>114300</xdr:colOff>
      <xdr:row>18</xdr:row>
      <xdr:rowOff>133350</xdr:rowOff>
    </xdr:to>
    <xdr:sp macro="" textlink="">
      <xdr:nvSpPr>
        <xdr:cNvPr id="25" name="Fluxograma: Conector 24">
          <a:extLst>
            <a:ext uri="{FF2B5EF4-FFF2-40B4-BE49-F238E27FC236}">
              <a16:creationId xmlns:a16="http://schemas.microsoft.com/office/drawing/2014/main" xmlns="" id="{00000000-0008-0000-0B00-000019000000}"/>
            </a:ext>
          </a:extLst>
        </xdr:cNvPr>
        <xdr:cNvSpPr/>
      </xdr:nvSpPr>
      <xdr:spPr>
        <a:xfrm>
          <a:off x="3676650" y="338137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647700</xdr:colOff>
      <xdr:row>4</xdr:row>
      <xdr:rowOff>0</xdr:rowOff>
    </xdr:to>
    <xdr:sp macro="" textlink="">
      <xdr:nvSpPr>
        <xdr:cNvPr id="2" name="Retângulo de cantos arredondados 1">
          <a:extLst>
            <a:ext uri="{FF2B5EF4-FFF2-40B4-BE49-F238E27FC236}">
              <a16:creationId xmlns:a16="http://schemas.microsoft.com/office/drawing/2014/main" xmlns="" id="{00000000-0008-0000-0C00-000002000000}"/>
            </a:ext>
          </a:extLst>
        </xdr:cNvPr>
        <xdr:cNvSpPr/>
      </xdr:nvSpPr>
      <xdr:spPr>
        <a:xfrm>
          <a:off x="0" y="586740"/>
          <a:ext cx="5844540" cy="274320"/>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220980</xdr:colOff>
      <xdr:row>2</xdr:row>
      <xdr:rowOff>53340</xdr:rowOff>
    </xdr:from>
    <xdr:to>
      <xdr:col>17</xdr:col>
      <xdr:colOff>626745</xdr:colOff>
      <xdr:row>4</xdr:row>
      <xdr:rowOff>19050</xdr:rowOff>
    </xdr:to>
    <xdr:pic>
      <xdr:nvPicPr>
        <xdr:cNvPr id="3" name="Imagem 2" descr="Image result for metas png">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3485" y="445770"/>
          <a:ext cx="843915"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xdr:colOff>
      <xdr:row>20</xdr:row>
      <xdr:rowOff>152400</xdr:rowOff>
    </xdr:from>
    <xdr:to>
      <xdr:col>15</xdr:col>
      <xdr:colOff>91440</xdr:colOff>
      <xdr:row>37</xdr:row>
      <xdr:rowOff>83820</xdr:rowOff>
    </xdr:to>
    <xdr:graphicFrame macro="">
      <xdr:nvGraphicFramePr>
        <xdr:cNvPr id="4" name="Gráfico 3">
          <a:extLst>
            <a:ext uri="{FF2B5EF4-FFF2-40B4-BE49-F238E27FC236}">
              <a16:creationId xmlns:a16="http://schemas.microsoft.com/office/drawing/2014/main" xmlns=""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36195</xdr:colOff>
      <xdr:row>20</xdr:row>
      <xdr:rowOff>11431</xdr:rowOff>
    </xdr:from>
    <xdr:to>
      <xdr:col>15</xdr:col>
      <xdr:colOff>207645</xdr:colOff>
      <xdr:row>38</xdr:row>
      <xdr:rowOff>152401</xdr:rowOff>
    </xdr:to>
    <xdr:sp macro="" textlink="">
      <xdr:nvSpPr>
        <xdr:cNvPr id="5" name="Retângulo de cantos arredondados 5">
          <a:extLst>
            <a:ext uri="{FF2B5EF4-FFF2-40B4-BE49-F238E27FC236}">
              <a16:creationId xmlns:a16="http://schemas.microsoft.com/office/drawing/2014/main" xmlns="" id="{00000000-0008-0000-0C00-000005000000}"/>
            </a:ext>
          </a:extLst>
        </xdr:cNvPr>
        <xdr:cNvSpPr/>
      </xdr:nvSpPr>
      <xdr:spPr>
        <a:xfrm>
          <a:off x="550545" y="4707256"/>
          <a:ext cx="4438650" cy="326517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371340</xdr:colOff>
      <xdr:row>2</xdr:row>
      <xdr:rowOff>32488</xdr:rowOff>
    </xdr:to>
    <xdr:pic>
      <xdr:nvPicPr>
        <xdr:cNvPr id="17" name="Imagem 16">
          <a:extLst>
            <a:ext uri="{FF2B5EF4-FFF2-40B4-BE49-F238E27FC236}">
              <a16:creationId xmlns:a16="http://schemas.microsoft.com/office/drawing/2014/main" xmlns="" id="{00000000-0008-0000-0C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5715" cy="42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66676</xdr:colOff>
      <xdr:row>4</xdr:row>
      <xdr:rowOff>123824</xdr:rowOff>
    </xdr:from>
    <xdr:to>
      <xdr:col>1</xdr:col>
      <xdr:colOff>171450</xdr:colOff>
      <xdr:row>8</xdr:row>
      <xdr:rowOff>24871</xdr:rowOff>
    </xdr:to>
    <xdr:pic>
      <xdr:nvPicPr>
        <xdr:cNvPr id="18" name="Imagem 17" descr="EXAMES PERIÓDICOS UFPA 1">
          <a:extLst>
            <a:ext uri="{FF2B5EF4-FFF2-40B4-BE49-F238E27FC236}">
              <a16:creationId xmlns:a16="http://schemas.microsoft.com/office/drawing/2014/main" xmlns="" id="{00000000-0008-0000-0C00-000012000000}"/>
            </a:ext>
          </a:extLst>
        </xdr:cNvPr>
        <xdr:cNvPicPr>
          <a:picLocks noChangeAspect="1" noChangeArrowheads="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sharpenSoften amount="-25000"/>
                  </a14:imgEffect>
                  <a14:imgEffect>
                    <a14:colorTemperature colorTemp="4700"/>
                  </a14:imgEffect>
                  <a14:imgEffect>
                    <a14:saturation sat="0"/>
                  </a14:imgEffect>
                </a14:imgLayer>
              </a14:imgProps>
            </a:ext>
            <a:ext uri="{28A0092B-C50C-407E-A947-70E740481C1C}">
              <a14:useLocalDpi xmlns:a14="http://schemas.microsoft.com/office/drawing/2010/main" val="0"/>
            </a:ext>
          </a:extLst>
        </a:blip>
        <a:srcRect l="57104" t="2836" r="6435" b="51775"/>
        <a:stretch/>
      </xdr:blipFill>
      <xdr:spPr bwMode="auto">
        <a:xfrm>
          <a:off x="66676" y="990599"/>
          <a:ext cx="619124" cy="653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1476376</xdr:colOff>
      <xdr:row>18</xdr:row>
      <xdr:rowOff>28575</xdr:rowOff>
    </xdr:from>
    <xdr:to>
      <xdr:col>7</xdr:col>
      <xdr:colOff>1562100</xdr:colOff>
      <xdr:row>18</xdr:row>
      <xdr:rowOff>104775</xdr:rowOff>
    </xdr:to>
    <xdr:sp macro="" textlink="">
      <xdr:nvSpPr>
        <xdr:cNvPr id="27" name="Fluxograma: Conector 26">
          <a:extLst>
            <a:ext uri="{FF2B5EF4-FFF2-40B4-BE49-F238E27FC236}">
              <a16:creationId xmlns:a16="http://schemas.microsoft.com/office/drawing/2014/main" xmlns="" id="{00000000-0008-0000-0C00-00001B000000}"/>
            </a:ext>
          </a:extLst>
        </xdr:cNvPr>
        <xdr:cNvSpPr/>
      </xdr:nvSpPr>
      <xdr:spPr>
        <a:xfrm>
          <a:off x="4057651" y="4238625"/>
          <a:ext cx="85724"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xdr:colOff>
      <xdr:row>18</xdr:row>
      <xdr:rowOff>55245</xdr:rowOff>
    </xdr:from>
    <xdr:to>
      <xdr:col>8</xdr:col>
      <xdr:colOff>129540</xdr:colOff>
      <xdr:row>18</xdr:row>
      <xdr:rowOff>131445</xdr:rowOff>
    </xdr:to>
    <xdr:sp macro="" textlink="">
      <xdr:nvSpPr>
        <xdr:cNvPr id="14" name="Fluxograma: Conector 13">
          <a:extLst>
            <a:ext uri="{FF2B5EF4-FFF2-40B4-BE49-F238E27FC236}">
              <a16:creationId xmlns:a16="http://schemas.microsoft.com/office/drawing/2014/main" xmlns="" id="{00000000-0008-0000-0C00-00000E000000}"/>
            </a:ext>
          </a:extLst>
        </xdr:cNvPr>
        <xdr:cNvSpPr/>
      </xdr:nvSpPr>
      <xdr:spPr>
        <a:xfrm>
          <a:off x="3568065" y="41224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748665</xdr:colOff>
      <xdr:row>18</xdr:row>
      <xdr:rowOff>55245</xdr:rowOff>
    </xdr:from>
    <xdr:to>
      <xdr:col>6</xdr:col>
      <xdr:colOff>34290</xdr:colOff>
      <xdr:row>18</xdr:row>
      <xdr:rowOff>131445</xdr:rowOff>
    </xdr:to>
    <xdr:sp macro="" textlink="">
      <xdr:nvSpPr>
        <xdr:cNvPr id="20" name="Fluxograma: Conector 19">
          <a:extLst>
            <a:ext uri="{FF2B5EF4-FFF2-40B4-BE49-F238E27FC236}">
              <a16:creationId xmlns:a16="http://schemas.microsoft.com/office/drawing/2014/main" xmlns="" id="{00000000-0008-0000-0C00-000014000000}"/>
            </a:ext>
          </a:extLst>
        </xdr:cNvPr>
        <xdr:cNvSpPr/>
      </xdr:nvSpPr>
      <xdr:spPr>
        <a:xfrm>
          <a:off x="2053590" y="41224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139065</xdr:colOff>
      <xdr:row>18</xdr:row>
      <xdr:rowOff>55245</xdr:rowOff>
    </xdr:from>
    <xdr:to>
      <xdr:col>12</xdr:col>
      <xdr:colOff>62865</xdr:colOff>
      <xdr:row>18</xdr:row>
      <xdr:rowOff>131445</xdr:rowOff>
    </xdr:to>
    <xdr:sp macro="" textlink="">
      <xdr:nvSpPr>
        <xdr:cNvPr id="21" name="Fluxograma: Conector 20">
          <a:extLst>
            <a:ext uri="{FF2B5EF4-FFF2-40B4-BE49-F238E27FC236}">
              <a16:creationId xmlns:a16="http://schemas.microsoft.com/office/drawing/2014/main" xmlns="" id="{00000000-0008-0000-0C00-000015000000}"/>
            </a:ext>
          </a:extLst>
        </xdr:cNvPr>
        <xdr:cNvSpPr/>
      </xdr:nvSpPr>
      <xdr:spPr>
        <a:xfrm>
          <a:off x="4644390" y="41224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180975</xdr:colOff>
      <xdr:row>23</xdr:row>
      <xdr:rowOff>133350</xdr:rowOff>
    </xdr:from>
    <xdr:to>
      <xdr:col>5</xdr:col>
      <xdr:colOff>22425</xdr:colOff>
      <xdr:row>24</xdr:row>
      <xdr:rowOff>96375</xdr:rowOff>
    </xdr:to>
    <xdr:sp macro="" textlink="">
      <xdr:nvSpPr>
        <xdr:cNvPr id="22" name="Texto Explicativo 2 (Sem Bordas) 21">
          <a:extLst>
            <a:ext uri="{FF2B5EF4-FFF2-40B4-BE49-F238E27FC236}">
              <a16:creationId xmlns:a16="http://schemas.microsoft.com/office/drawing/2014/main" xmlns="" id="{00000000-0008-0000-0C00-000016000000}"/>
            </a:ext>
          </a:extLst>
        </xdr:cNvPr>
        <xdr:cNvSpPr/>
      </xdr:nvSpPr>
      <xdr:spPr>
        <a:xfrm>
          <a:off x="895350" y="50101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D00-000002000000}"/>
            </a:ext>
          </a:extLst>
        </xdr:cNvPr>
        <xdr:cNvSpPr/>
      </xdr:nvSpPr>
      <xdr:spPr>
        <a:xfrm>
          <a:off x="0" y="590550"/>
          <a:ext cx="59569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4444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601980</xdr:colOff>
      <xdr:row>25</xdr:row>
      <xdr:rowOff>133350</xdr:rowOff>
    </xdr:from>
    <xdr:to>
      <xdr:col>17</xdr:col>
      <xdr:colOff>45720</xdr:colOff>
      <xdr:row>42</xdr:row>
      <xdr:rowOff>70485</xdr:rowOff>
    </xdr:to>
    <xdr:sp macro="" textlink="">
      <xdr:nvSpPr>
        <xdr:cNvPr id="4" name="Retângulo de cantos arredondados 4">
          <a:extLst>
            <a:ext uri="{FF2B5EF4-FFF2-40B4-BE49-F238E27FC236}">
              <a16:creationId xmlns:a16="http://schemas.microsoft.com/office/drawing/2014/main" xmlns="" id="{00000000-0008-0000-0D00-000004000000}"/>
            </a:ext>
          </a:extLst>
        </xdr:cNvPr>
        <xdr:cNvSpPr/>
      </xdr:nvSpPr>
      <xdr:spPr>
        <a:xfrm>
          <a:off x="601980" y="4876800"/>
          <a:ext cx="4768215" cy="299466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18</xdr:col>
      <xdr:colOff>0</xdr:colOff>
      <xdr:row>18</xdr:row>
      <xdr:rowOff>0</xdr:rowOff>
    </xdr:from>
    <xdr:to>
      <xdr:col>19</xdr:col>
      <xdr:colOff>114300</xdr:colOff>
      <xdr:row>19</xdr:row>
      <xdr:rowOff>144780</xdr:rowOff>
    </xdr:to>
    <xdr:sp macro="" textlink="">
      <xdr:nvSpPr>
        <xdr:cNvPr id="5" name="AutoShape 1" descr="https://sigest.jt.jus.br/BSC/images/amarelo.png">
          <a:extLst>
            <a:ext uri="{FF2B5EF4-FFF2-40B4-BE49-F238E27FC236}">
              <a16:creationId xmlns:a16="http://schemas.microsoft.com/office/drawing/2014/main" xmlns="" id="{00000000-0008-0000-0D00-000005000000}"/>
            </a:ext>
          </a:extLst>
        </xdr:cNvPr>
        <xdr:cNvSpPr>
          <a:spLocks noChangeAspect="1" noChangeArrowheads="1"/>
        </xdr:cNvSpPr>
      </xdr:nvSpPr>
      <xdr:spPr bwMode="auto">
        <a:xfrm>
          <a:off x="5972175" y="3590925"/>
          <a:ext cx="295275"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148590</xdr:colOff>
      <xdr:row>26</xdr:row>
      <xdr:rowOff>140970</xdr:rowOff>
    </xdr:from>
    <xdr:to>
      <xdr:col>16</xdr:col>
      <xdr:colOff>40005</xdr:colOff>
      <xdr:row>41</xdr:row>
      <xdr:rowOff>131445</xdr:rowOff>
    </xdr:to>
    <xdr:graphicFrame macro="">
      <xdr:nvGraphicFramePr>
        <xdr:cNvPr id="9" name="Gráfico 8">
          <a:extLst>
            <a:ext uri="{FF2B5EF4-FFF2-40B4-BE49-F238E27FC236}">
              <a16:creationId xmlns:a16="http://schemas.microsoft.com/office/drawing/2014/main" xmlns=""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110490</xdr:colOff>
      <xdr:row>26</xdr:row>
      <xdr:rowOff>45720</xdr:rowOff>
    </xdr:from>
    <xdr:to>
      <xdr:col>6</xdr:col>
      <xdr:colOff>110490</xdr:colOff>
      <xdr:row>26</xdr:row>
      <xdr:rowOff>121920</xdr:rowOff>
    </xdr:to>
    <xdr:sp macro="" textlink="">
      <xdr:nvSpPr>
        <xdr:cNvPr id="16" name="Fluxograma: Conector 15">
          <a:extLst>
            <a:ext uri="{FF2B5EF4-FFF2-40B4-BE49-F238E27FC236}">
              <a16:creationId xmlns:a16="http://schemas.microsoft.com/office/drawing/2014/main" xmlns="" id="{00000000-0008-0000-0D00-000010000000}"/>
            </a:ext>
          </a:extLst>
        </xdr:cNvPr>
        <xdr:cNvSpPr/>
      </xdr:nvSpPr>
      <xdr:spPr>
        <a:xfrm>
          <a:off x="2320290" y="49510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123825</xdr:colOff>
      <xdr:row>25</xdr:row>
      <xdr:rowOff>47625</xdr:rowOff>
    </xdr:from>
    <xdr:to>
      <xdr:col>6</xdr:col>
      <xdr:colOff>200025</xdr:colOff>
      <xdr:row>25</xdr:row>
      <xdr:rowOff>123825</xdr:rowOff>
    </xdr:to>
    <xdr:sp macro="" textlink="">
      <xdr:nvSpPr>
        <xdr:cNvPr id="18" name="Fluxograma: Conector 17">
          <a:extLst>
            <a:ext uri="{FF2B5EF4-FFF2-40B4-BE49-F238E27FC236}">
              <a16:creationId xmlns:a16="http://schemas.microsoft.com/office/drawing/2014/main" xmlns="" id="{00000000-0008-0000-0D00-000012000000}"/>
            </a:ext>
          </a:extLst>
        </xdr:cNvPr>
        <xdr:cNvSpPr/>
      </xdr:nvSpPr>
      <xdr:spPr>
        <a:xfrm>
          <a:off x="2324100" y="4791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232275</xdr:colOff>
      <xdr:row>2</xdr:row>
      <xdr:rowOff>34393</xdr:rowOff>
    </xdr:to>
    <xdr:pic>
      <xdr:nvPicPr>
        <xdr:cNvPr id="21" name="Imagem 20">
          <a:extLst>
            <a:ext uri="{FF2B5EF4-FFF2-40B4-BE49-F238E27FC236}">
              <a16:creationId xmlns:a16="http://schemas.microsoft.com/office/drawing/2014/main" xmlns="" id="{00000000-0008-0000-0D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948690</xdr:colOff>
      <xdr:row>24</xdr:row>
      <xdr:rowOff>55245</xdr:rowOff>
    </xdr:from>
    <xdr:to>
      <xdr:col>10</xdr:col>
      <xdr:colOff>72390</xdr:colOff>
      <xdr:row>24</xdr:row>
      <xdr:rowOff>131445</xdr:rowOff>
    </xdr:to>
    <xdr:sp macro="" textlink="">
      <xdr:nvSpPr>
        <xdr:cNvPr id="22" name="Fluxograma: Conector 21">
          <a:extLst>
            <a:ext uri="{FF2B5EF4-FFF2-40B4-BE49-F238E27FC236}">
              <a16:creationId xmlns:a16="http://schemas.microsoft.com/office/drawing/2014/main" xmlns="" id="{00000000-0008-0000-0D00-000016000000}"/>
            </a:ext>
          </a:extLst>
        </xdr:cNvPr>
        <xdr:cNvSpPr/>
      </xdr:nvSpPr>
      <xdr:spPr>
        <a:xfrm>
          <a:off x="3596640" y="445579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710565</xdr:colOff>
      <xdr:row>24</xdr:row>
      <xdr:rowOff>55245</xdr:rowOff>
    </xdr:from>
    <xdr:to>
      <xdr:col>6</xdr:col>
      <xdr:colOff>15240</xdr:colOff>
      <xdr:row>24</xdr:row>
      <xdr:rowOff>131445</xdr:rowOff>
    </xdr:to>
    <xdr:sp macro="" textlink="">
      <xdr:nvSpPr>
        <xdr:cNvPr id="23" name="Fluxograma: Conector 22">
          <a:extLst>
            <a:ext uri="{FF2B5EF4-FFF2-40B4-BE49-F238E27FC236}">
              <a16:creationId xmlns:a16="http://schemas.microsoft.com/office/drawing/2014/main" xmlns="" id="{00000000-0008-0000-0D00-000017000000}"/>
            </a:ext>
          </a:extLst>
        </xdr:cNvPr>
        <xdr:cNvSpPr/>
      </xdr:nvSpPr>
      <xdr:spPr>
        <a:xfrm>
          <a:off x="2148840" y="445579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24765</xdr:colOff>
      <xdr:row>24</xdr:row>
      <xdr:rowOff>55245</xdr:rowOff>
    </xdr:from>
    <xdr:to>
      <xdr:col>13</xdr:col>
      <xdr:colOff>100965</xdr:colOff>
      <xdr:row>24</xdr:row>
      <xdr:rowOff>131445</xdr:rowOff>
    </xdr:to>
    <xdr:sp macro="" textlink="">
      <xdr:nvSpPr>
        <xdr:cNvPr id="24" name="Fluxograma: Conector 23">
          <a:extLst>
            <a:ext uri="{FF2B5EF4-FFF2-40B4-BE49-F238E27FC236}">
              <a16:creationId xmlns:a16="http://schemas.microsoft.com/office/drawing/2014/main" xmlns="" id="{00000000-0008-0000-0D00-000018000000}"/>
            </a:ext>
          </a:extLst>
        </xdr:cNvPr>
        <xdr:cNvSpPr/>
      </xdr:nvSpPr>
      <xdr:spPr>
        <a:xfrm>
          <a:off x="4549140" y="445579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114300</xdr:colOff>
      <xdr:row>5</xdr:row>
      <xdr:rowOff>47625</xdr:rowOff>
    </xdr:from>
    <xdr:to>
      <xdr:col>1</xdr:col>
      <xdr:colOff>134212</xdr:colOff>
      <xdr:row>7</xdr:row>
      <xdr:rowOff>180150</xdr:rowOff>
    </xdr:to>
    <xdr:pic>
      <xdr:nvPicPr>
        <xdr:cNvPr id="13" name="Imagem 12" descr="Até 2020, 100% dos processos judiciais devem ser eletrônicos em Mato Grosso  | Mato Grosso Econômico">
          <a:extLst>
            <a:ext uri="{FF2B5EF4-FFF2-40B4-BE49-F238E27FC236}">
              <a16:creationId xmlns:a16="http://schemas.microsoft.com/office/drawing/2014/main" xmlns="" id="{00000000-0008-0000-0D00-00000D000000}"/>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14300" y="1095375"/>
          <a:ext cx="6676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47625</xdr:colOff>
      <xdr:row>16</xdr:row>
      <xdr:rowOff>28575</xdr:rowOff>
    </xdr:from>
    <xdr:to>
      <xdr:col>16</xdr:col>
      <xdr:colOff>141225</xdr:colOff>
      <xdr:row>16</xdr:row>
      <xdr:rowOff>122175</xdr:rowOff>
    </xdr:to>
    <xdr:sp macro="" textlink="">
      <xdr:nvSpPr>
        <xdr:cNvPr id="15" name="Elipse 14">
          <a:extLst>
            <a:ext uri="{FF2B5EF4-FFF2-40B4-BE49-F238E27FC236}">
              <a16:creationId xmlns:a16="http://schemas.microsoft.com/office/drawing/2014/main" xmlns="" id="{00000000-0008-0000-0D00-00000F000000}"/>
            </a:ext>
          </a:extLst>
        </xdr:cNvPr>
        <xdr:cNvSpPr/>
      </xdr:nvSpPr>
      <xdr:spPr>
        <a:xfrm>
          <a:off x="5172075" y="3114675"/>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15</xdr:row>
      <xdr:rowOff>28575</xdr:rowOff>
    </xdr:from>
    <xdr:to>
      <xdr:col>16</xdr:col>
      <xdr:colOff>141225</xdr:colOff>
      <xdr:row>15</xdr:row>
      <xdr:rowOff>122175</xdr:rowOff>
    </xdr:to>
    <xdr:sp macro="" textlink="">
      <xdr:nvSpPr>
        <xdr:cNvPr id="17" name="Elipse 16">
          <a:extLst>
            <a:ext uri="{FF2B5EF4-FFF2-40B4-BE49-F238E27FC236}">
              <a16:creationId xmlns:a16="http://schemas.microsoft.com/office/drawing/2014/main" xmlns="" id="{00000000-0008-0000-0D00-000011000000}"/>
            </a:ext>
          </a:extLst>
        </xdr:cNvPr>
        <xdr:cNvSpPr/>
      </xdr:nvSpPr>
      <xdr:spPr>
        <a:xfrm>
          <a:off x="5172075" y="2952750"/>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38100</xdr:colOff>
      <xdr:row>28</xdr:row>
      <xdr:rowOff>9525</xdr:rowOff>
    </xdr:from>
    <xdr:to>
      <xdr:col>2</xdr:col>
      <xdr:colOff>270075</xdr:colOff>
      <xdr:row>28</xdr:row>
      <xdr:rowOff>153525</xdr:rowOff>
    </xdr:to>
    <xdr:sp macro="" textlink="">
      <xdr:nvSpPr>
        <xdr:cNvPr id="19" name="Texto Explicativo 2 (Sem Bordas) 18">
          <a:extLst>
            <a:ext uri="{FF2B5EF4-FFF2-40B4-BE49-F238E27FC236}">
              <a16:creationId xmlns:a16="http://schemas.microsoft.com/office/drawing/2014/main" xmlns="" id="{00000000-0008-0000-0D00-000013000000}"/>
            </a:ext>
          </a:extLst>
        </xdr:cNvPr>
        <xdr:cNvSpPr/>
      </xdr:nvSpPr>
      <xdr:spPr>
        <a:xfrm>
          <a:off x="685800" y="50577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twoCellAnchor>
    <xdr:from>
      <xdr:col>16</xdr:col>
      <xdr:colOff>57150</xdr:colOff>
      <xdr:row>23</xdr:row>
      <xdr:rowOff>47625</xdr:rowOff>
    </xdr:from>
    <xdr:to>
      <xdr:col>16</xdr:col>
      <xdr:colOff>150750</xdr:colOff>
      <xdr:row>23</xdr:row>
      <xdr:rowOff>141225</xdr:rowOff>
    </xdr:to>
    <xdr:sp macro="" textlink="">
      <xdr:nvSpPr>
        <xdr:cNvPr id="20" name="Elipse 19">
          <a:extLst>
            <a:ext uri="{FF2B5EF4-FFF2-40B4-BE49-F238E27FC236}">
              <a16:creationId xmlns:a16="http://schemas.microsoft.com/office/drawing/2014/main" xmlns="" id="{00000000-0008-0000-0D00-000014000000}"/>
            </a:ext>
          </a:extLst>
        </xdr:cNvPr>
        <xdr:cNvSpPr/>
      </xdr:nvSpPr>
      <xdr:spPr>
        <a:xfrm>
          <a:off x="5181600" y="4267200"/>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17</xdr:row>
      <xdr:rowOff>28575</xdr:rowOff>
    </xdr:from>
    <xdr:to>
      <xdr:col>16</xdr:col>
      <xdr:colOff>141225</xdr:colOff>
      <xdr:row>17</xdr:row>
      <xdr:rowOff>122175</xdr:rowOff>
    </xdr:to>
    <xdr:sp macro="" textlink="">
      <xdr:nvSpPr>
        <xdr:cNvPr id="25" name="Elipse 24">
          <a:extLst>
            <a:ext uri="{FF2B5EF4-FFF2-40B4-BE49-F238E27FC236}">
              <a16:creationId xmlns:a16="http://schemas.microsoft.com/office/drawing/2014/main" xmlns="" id="{00000000-0008-0000-0D00-000019000000}"/>
            </a:ext>
          </a:extLst>
        </xdr:cNvPr>
        <xdr:cNvSpPr/>
      </xdr:nvSpPr>
      <xdr:spPr>
        <a:xfrm>
          <a:off x="5172075" y="3124200"/>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18</xdr:row>
      <xdr:rowOff>28575</xdr:rowOff>
    </xdr:from>
    <xdr:to>
      <xdr:col>16</xdr:col>
      <xdr:colOff>141225</xdr:colOff>
      <xdr:row>18</xdr:row>
      <xdr:rowOff>122175</xdr:rowOff>
    </xdr:to>
    <xdr:sp macro="" textlink="">
      <xdr:nvSpPr>
        <xdr:cNvPr id="26" name="Elipse 25">
          <a:extLst>
            <a:ext uri="{FF2B5EF4-FFF2-40B4-BE49-F238E27FC236}">
              <a16:creationId xmlns:a16="http://schemas.microsoft.com/office/drawing/2014/main" xmlns="" id="{00000000-0008-0000-0D00-00001A000000}"/>
            </a:ext>
          </a:extLst>
        </xdr:cNvPr>
        <xdr:cNvSpPr/>
      </xdr:nvSpPr>
      <xdr:spPr>
        <a:xfrm>
          <a:off x="5172075" y="3286125"/>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19</xdr:row>
      <xdr:rowOff>28575</xdr:rowOff>
    </xdr:from>
    <xdr:to>
      <xdr:col>16</xdr:col>
      <xdr:colOff>141225</xdr:colOff>
      <xdr:row>19</xdr:row>
      <xdr:rowOff>122175</xdr:rowOff>
    </xdr:to>
    <xdr:sp macro="" textlink="">
      <xdr:nvSpPr>
        <xdr:cNvPr id="27" name="Elipse 26">
          <a:extLst>
            <a:ext uri="{FF2B5EF4-FFF2-40B4-BE49-F238E27FC236}">
              <a16:creationId xmlns:a16="http://schemas.microsoft.com/office/drawing/2014/main" xmlns="" id="{00000000-0008-0000-0D00-00001B000000}"/>
            </a:ext>
          </a:extLst>
        </xdr:cNvPr>
        <xdr:cNvSpPr/>
      </xdr:nvSpPr>
      <xdr:spPr>
        <a:xfrm>
          <a:off x="5172075" y="3448050"/>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20</xdr:row>
      <xdr:rowOff>28575</xdr:rowOff>
    </xdr:from>
    <xdr:to>
      <xdr:col>16</xdr:col>
      <xdr:colOff>141225</xdr:colOff>
      <xdr:row>20</xdr:row>
      <xdr:rowOff>122175</xdr:rowOff>
    </xdr:to>
    <xdr:sp macro="" textlink="">
      <xdr:nvSpPr>
        <xdr:cNvPr id="28" name="Elipse 27">
          <a:extLst>
            <a:ext uri="{FF2B5EF4-FFF2-40B4-BE49-F238E27FC236}">
              <a16:creationId xmlns:a16="http://schemas.microsoft.com/office/drawing/2014/main" xmlns="" id="{00000000-0008-0000-0D00-00001C000000}"/>
            </a:ext>
          </a:extLst>
        </xdr:cNvPr>
        <xdr:cNvSpPr/>
      </xdr:nvSpPr>
      <xdr:spPr>
        <a:xfrm>
          <a:off x="5172075" y="3609975"/>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21</xdr:row>
      <xdr:rowOff>28575</xdr:rowOff>
    </xdr:from>
    <xdr:to>
      <xdr:col>16</xdr:col>
      <xdr:colOff>141225</xdr:colOff>
      <xdr:row>21</xdr:row>
      <xdr:rowOff>122175</xdr:rowOff>
    </xdr:to>
    <xdr:sp macro="" textlink="">
      <xdr:nvSpPr>
        <xdr:cNvPr id="29" name="Elipse 28">
          <a:extLst>
            <a:ext uri="{FF2B5EF4-FFF2-40B4-BE49-F238E27FC236}">
              <a16:creationId xmlns:a16="http://schemas.microsoft.com/office/drawing/2014/main" xmlns="" id="{1F241E3C-26F3-4431-9256-189E08A510A5}"/>
            </a:ext>
          </a:extLst>
        </xdr:cNvPr>
        <xdr:cNvSpPr/>
      </xdr:nvSpPr>
      <xdr:spPr>
        <a:xfrm>
          <a:off x="5172075" y="3771900"/>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16</xdr:col>
      <xdr:colOff>47625</xdr:colOff>
      <xdr:row>22</xdr:row>
      <xdr:rowOff>28575</xdr:rowOff>
    </xdr:from>
    <xdr:to>
      <xdr:col>16</xdr:col>
      <xdr:colOff>141225</xdr:colOff>
      <xdr:row>22</xdr:row>
      <xdr:rowOff>122175</xdr:rowOff>
    </xdr:to>
    <xdr:sp macro="" textlink="">
      <xdr:nvSpPr>
        <xdr:cNvPr id="30" name="Elipse 29">
          <a:extLst>
            <a:ext uri="{FF2B5EF4-FFF2-40B4-BE49-F238E27FC236}">
              <a16:creationId xmlns:a16="http://schemas.microsoft.com/office/drawing/2014/main" xmlns="" id="{FA703FFD-4EA1-4CAD-8CE5-0050450D6EE6}"/>
            </a:ext>
          </a:extLst>
        </xdr:cNvPr>
        <xdr:cNvSpPr/>
      </xdr:nvSpPr>
      <xdr:spPr>
        <a:xfrm>
          <a:off x="5172075" y="3933825"/>
          <a:ext cx="93600" cy="93600"/>
        </a:xfrm>
        <a:prstGeom prst="ellipse">
          <a:avLst/>
        </a:prstGeom>
        <a:solidFill>
          <a:srgbClr val="00B050"/>
        </a:solidFill>
        <a:ln w="3175">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E00-000002000000}"/>
            </a:ext>
          </a:extLst>
        </xdr:cNvPr>
        <xdr:cNvSpPr/>
      </xdr:nvSpPr>
      <xdr:spPr>
        <a:xfrm>
          <a:off x="0" y="590550"/>
          <a:ext cx="59569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4444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621030</xdr:colOff>
      <xdr:row>26</xdr:row>
      <xdr:rowOff>9525</xdr:rowOff>
    </xdr:from>
    <xdr:to>
      <xdr:col>17</xdr:col>
      <xdr:colOff>64770</xdr:colOff>
      <xdr:row>42</xdr:row>
      <xdr:rowOff>108585</xdr:rowOff>
    </xdr:to>
    <xdr:sp macro="" textlink="">
      <xdr:nvSpPr>
        <xdr:cNvPr id="4" name="Retângulo de cantos arredondados 4">
          <a:extLst>
            <a:ext uri="{FF2B5EF4-FFF2-40B4-BE49-F238E27FC236}">
              <a16:creationId xmlns:a16="http://schemas.microsoft.com/office/drawing/2014/main" xmlns="" id="{00000000-0008-0000-0E00-000004000000}"/>
            </a:ext>
          </a:extLst>
        </xdr:cNvPr>
        <xdr:cNvSpPr/>
      </xdr:nvSpPr>
      <xdr:spPr>
        <a:xfrm>
          <a:off x="621030" y="4914900"/>
          <a:ext cx="4768215" cy="299466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18</xdr:col>
      <xdr:colOff>0</xdr:colOff>
      <xdr:row>18</xdr:row>
      <xdr:rowOff>0</xdr:rowOff>
    </xdr:from>
    <xdr:to>
      <xdr:col>19</xdr:col>
      <xdr:colOff>114300</xdr:colOff>
      <xdr:row>19</xdr:row>
      <xdr:rowOff>144780</xdr:rowOff>
    </xdr:to>
    <xdr:sp macro="" textlink="">
      <xdr:nvSpPr>
        <xdr:cNvPr id="5" name="AutoShape 1" descr="https://sigest.jt.jus.br/BSC/images/amarelo.png">
          <a:extLst>
            <a:ext uri="{FF2B5EF4-FFF2-40B4-BE49-F238E27FC236}">
              <a16:creationId xmlns:a16="http://schemas.microsoft.com/office/drawing/2014/main" xmlns="" id="{00000000-0008-0000-0E00-000005000000}"/>
            </a:ext>
          </a:extLst>
        </xdr:cNvPr>
        <xdr:cNvSpPr>
          <a:spLocks noChangeAspect="1" noChangeArrowheads="1"/>
        </xdr:cNvSpPr>
      </xdr:nvSpPr>
      <xdr:spPr bwMode="auto">
        <a:xfrm>
          <a:off x="5972175" y="3590925"/>
          <a:ext cx="295275"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177165</xdr:colOff>
      <xdr:row>26</xdr:row>
      <xdr:rowOff>150495</xdr:rowOff>
    </xdr:from>
    <xdr:to>
      <xdr:col>16</xdr:col>
      <xdr:colOff>68580</xdr:colOff>
      <xdr:row>41</xdr:row>
      <xdr:rowOff>140970</xdr:rowOff>
    </xdr:to>
    <xdr:graphicFrame macro="">
      <xdr:nvGraphicFramePr>
        <xdr:cNvPr id="9" name="Gráfico 8">
          <a:extLst>
            <a:ext uri="{FF2B5EF4-FFF2-40B4-BE49-F238E27FC236}">
              <a16:creationId xmlns:a16="http://schemas.microsoft.com/office/drawing/2014/main" xmlns="" id="{00000000-0008-0000-0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110490</xdr:colOff>
      <xdr:row>26</xdr:row>
      <xdr:rowOff>45720</xdr:rowOff>
    </xdr:from>
    <xdr:to>
      <xdr:col>6</xdr:col>
      <xdr:colOff>110490</xdr:colOff>
      <xdr:row>26</xdr:row>
      <xdr:rowOff>121920</xdr:rowOff>
    </xdr:to>
    <xdr:sp macro="" textlink="">
      <xdr:nvSpPr>
        <xdr:cNvPr id="16" name="Fluxograma: Conector 15">
          <a:extLst>
            <a:ext uri="{FF2B5EF4-FFF2-40B4-BE49-F238E27FC236}">
              <a16:creationId xmlns:a16="http://schemas.microsoft.com/office/drawing/2014/main" xmlns="" id="{00000000-0008-0000-0E00-000010000000}"/>
            </a:ext>
          </a:extLst>
        </xdr:cNvPr>
        <xdr:cNvSpPr/>
      </xdr:nvSpPr>
      <xdr:spPr>
        <a:xfrm>
          <a:off x="2320290" y="49510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123825</xdr:colOff>
      <xdr:row>25</xdr:row>
      <xdr:rowOff>47625</xdr:rowOff>
    </xdr:from>
    <xdr:to>
      <xdr:col>6</xdr:col>
      <xdr:colOff>200025</xdr:colOff>
      <xdr:row>25</xdr:row>
      <xdr:rowOff>123825</xdr:rowOff>
    </xdr:to>
    <xdr:sp macro="" textlink="">
      <xdr:nvSpPr>
        <xdr:cNvPr id="18" name="Fluxograma: Conector 17">
          <a:extLst>
            <a:ext uri="{FF2B5EF4-FFF2-40B4-BE49-F238E27FC236}">
              <a16:creationId xmlns:a16="http://schemas.microsoft.com/office/drawing/2014/main" xmlns="" id="{00000000-0008-0000-0E00-000012000000}"/>
            </a:ext>
          </a:extLst>
        </xdr:cNvPr>
        <xdr:cNvSpPr/>
      </xdr:nvSpPr>
      <xdr:spPr>
        <a:xfrm>
          <a:off x="2324100" y="4791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232275</xdr:colOff>
      <xdr:row>2</xdr:row>
      <xdr:rowOff>34393</xdr:rowOff>
    </xdr:to>
    <xdr:pic>
      <xdr:nvPicPr>
        <xdr:cNvPr id="21" name="Imagem 20">
          <a:extLst>
            <a:ext uri="{FF2B5EF4-FFF2-40B4-BE49-F238E27FC236}">
              <a16:creationId xmlns:a16="http://schemas.microsoft.com/office/drawing/2014/main" xmlns="" id="{00000000-0008-0000-0E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5715</xdr:colOff>
      <xdr:row>24</xdr:row>
      <xdr:rowOff>55245</xdr:rowOff>
    </xdr:from>
    <xdr:to>
      <xdr:col>10</xdr:col>
      <xdr:colOff>81915</xdr:colOff>
      <xdr:row>24</xdr:row>
      <xdr:rowOff>131445</xdr:rowOff>
    </xdr:to>
    <xdr:sp macro="" textlink="">
      <xdr:nvSpPr>
        <xdr:cNvPr id="22" name="Fluxograma: Conector 21">
          <a:extLst>
            <a:ext uri="{FF2B5EF4-FFF2-40B4-BE49-F238E27FC236}">
              <a16:creationId xmlns:a16="http://schemas.microsoft.com/office/drawing/2014/main" xmlns="" id="{00000000-0008-0000-0E00-000016000000}"/>
            </a:ext>
          </a:extLst>
        </xdr:cNvPr>
        <xdr:cNvSpPr/>
      </xdr:nvSpPr>
      <xdr:spPr>
        <a:xfrm>
          <a:off x="3606165" y="463677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748665</xdr:colOff>
      <xdr:row>24</xdr:row>
      <xdr:rowOff>55245</xdr:rowOff>
    </xdr:from>
    <xdr:to>
      <xdr:col>6</xdr:col>
      <xdr:colOff>53340</xdr:colOff>
      <xdr:row>24</xdr:row>
      <xdr:rowOff>131445</xdr:rowOff>
    </xdr:to>
    <xdr:sp macro="" textlink="">
      <xdr:nvSpPr>
        <xdr:cNvPr id="23" name="Fluxograma: Conector 22">
          <a:extLst>
            <a:ext uri="{FF2B5EF4-FFF2-40B4-BE49-F238E27FC236}">
              <a16:creationId xmlns:a16="http://schemas.microsoft.com/office/drawing/2014/main" xmlns="" id="{00000000-0008-0000-0E00-000017000000}"/>
            </a:ext>
          </a:extLst>
        </xdr:cNvPr>
        <xdr:cNvSpPr/>
      </xdr:nvSpPr>
      <xdr:spPr>
        <a:xfrm>
          <a:off x="2186940" y="463677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72390</xdr:colOff>
      <xdr:row>24</xdr:row>
      <xdr:rowOff>55245</xdr:rowOff>
    </xdr:from>
    <xdr:to>
      <xdr:col>13</xdr:col>
      <xdr:colOff>148590</xdr:colOff>
      <xdr:row>24</xdr:row>
      <xdr:rowOff>131445</xdr:rowOff>
    </xdr:to>
    <xdr:sp macro="" textlink="">
      <xdr:nvSpPr>
        <xdr:cNvPr id="24" name="Fluxograma: Conector 23">
          <a:extLst>
            <a:ext uri="{FF2B5EF4-FFF2-40B4-BE49-F238E27FC236}">
              <a16:creationId xmlns:a16="http://schemas.microsoft.com/office/drawing/2014/main" xmlns="" id="{00000000-0008-0000-0E00-000018000000}"/>
            </a:ext>
          </a:extLst>
        </xdr:cNvPr>
        <xdr:cNvSpPr/>
      </xdr:nvSpPr>
      <xdr:spPr>
        <a:xfrm>
          <a:off x="4596765" y="463677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95250</xdr:colOff>
      <xdr:row>5</xdr:row>
      <xdr:rowOff>66675</xdr:rowOff>
    </xdr:from>
    <xdr:to>
      <xdr:col>1</xdr:col>
      <xdr:colOff>115162</xdr:colOff>
      <xdr:row>8</xdr:row>
      <xdr:rowOff>8700</xdr:rowOff>
    </xdr:to>
    <xdr:pic>
      <xdr:nvPicPr>
        <xdr:cNvPr id="13" name="Imagem 12" descr="Até 2020, 100% dos processos judiciais devem ser eletrônicos em Mato Grosso  | Mato Grosso Econômico">
          <a:extLst>
            <a:ext uri="{FF2B5EF4-FFF2-40B4-BE49-F238E27FC236}">
              <a16:creationId xmlns:a16="http://schemas.microsoft.com/office/drawing/2014/main" xmlns="" id="{00000000-0008-0000-0E00-00000D000000}"/>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95250" y="1114425"/>
          <a:ext cx="6676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76200</xdr:colOff>
      <xdr:row>28</xdr:row>
      <xdr:rowOff>19050</xdr:rowOff>
    </xdr:from>
    <xdr:to>
      <xdr:col>2</xdr:col>
      <xdr:colOff>308175</xdr:colOff>
      <xdr:row>28</xdr:row>
      <xdr:rowOff>163050</xdr:rowOff>
    </xdr:to>
    <xdr:sp macro="" textlink="">
      <xdr:nvSpPr>
        <xdr:cNvPr id="14" name="Texto Explicativo 2 (Sem Bordas) 13">
          <a:extLst>
            <a:ext uri="{FF2B5EF4-FFF2-40B4-BE49-F238E27FC236}">
              <a16:creationId xmlns:a16="http://schemas.microsoft.com/office/drawing/2014/main" xmlns="" id="{00000000-0008-0000-0E00-00000E000000}"/>
            </a:ext>
          </a:extLst>
        </xdr:cNvPr>
        <xdr:cNvSpPr/>
      </xdr:nvSpPr>
      <xdr:spPr>
        <a:xfrm>
          <a:off x="723900" y="52482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F00-000002000000}"/>
            </a:ext>
          </a:extLst>
        </xdr:cNvPr>
        <xdr:cNvSpPr/>
      </xdr:nvSpPr>
      <xdr:spPr>
        <a:xfrm>
          <a:off x="0" y="590550"/>
          <a:ext cx="59569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3" name="Imagem 2" descr="Image result for metas png">
          <a:extLst>
            <a:ext uri="{FF2B5EF4-FFF2-40B4-BE49-F238E27FC236}">
              <a16:creationId xmlns:a16="http://schemas.microsoft.com/office/drawing/2014/main" xmlns="" id="{00000000-0008-0000-0F00-000003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4444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592455</xdr:colOff>
      <xdr:row>25</xdr:row>
      <xdr:rowOff>152400</xdr:rowOff>
    </xdr:from>
    <xdr:to>
      <xdr:col>17</xdr:col>
      <xdr:colOff>36195</xdr:colOff>
      <xdr:row>42</xdr:row>
      <xdr:rowOff>89535</xdr:rowOff>
    </xdr:to>
    <xdr:sp macro="" textlink="">
      <xdr:nvSpPr>
        <xdr:cNvPr id="4" name="Retângulo de cantos arredondados 4">
          <a:extLst>
            <a:ext uri="{FF2B5EF4-FFF2-40B4-BE49-F238E27FC236}">
              <a16:creationId xmlns:a16="http://schemas.microsoft.com/office/drawing/2014/main" xmlns="" id="{00000000-0008-0000-0F00-000004000000}"/>
            </a:ext>
          </a:extLst>
        </xdr:cNvPr>
        <xdr:cNvSpPr/>
      </xdr:nvSpPr>
      <xdr:spPr>
        <a:xfrm>
          <a:off x="592455" y="4895850"/>
          <a:ext cx="4768215" cy="299466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18</xdr:col>
      <xdr:colOff>0</xdr:colOff>
      <xdr:row>18</xdr:row>
      <xdr:rowOff>0</xdr:rowOff>
    </xdr:from>
    <xdr:to>
      <xdr:col>19</xdr:col>
      <xdr:colOff>114300</xdr:colOff>
      <xdr:row>19</xdr:row>
      <xdr:rowOff>144780</xdr:rowOff>
    </xdr:to>
    <xdr:sp macro="" textlink="">
      <xdr:nvSpPr>
        <xdr:cNvPr id="5" name="AutoShape 1" descr="https://sigest.jt.jus.br/BSC/images/amarelo.png">
          <a:extLst>
            <a:ext uri="{FF2B5EF4-FFF2-40B4-BE49-F238E27FC236}">
              <a16:creationId xmlns:a16="http://schemas.microsoft.com/office/drawing/2014/main" xmlns="" id="{00000000-0008-0000-0F00-000005000000}"/>
            </a:ext>
          </a:extLst>
        </xdr:cNvPr>
        <xdr:cNvSpPr>
          <a:spLocks noChangeAspect="1" noChangeArrowheads="1"/>
        </xdr:cNvSpPr>
      </xdr:nvSpPr>
      <xdr:spPr bwMode="auto">
        <a:xfrm>
          <a:off x="5972175" y="3590925"/>
          <a:ext cx="295275"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129540</xdr:colOff>
      <xdr:row>27</xdr:row>
      <xdr:rowOff>7620</xdr:rowOff>
    </xdr:from>
    <xdr:to>
      <xdr:col>16</xdr:col>
      <xdr:colOff>20955</xdr:colOff>
      <xdr:row>41</xdr:row>
      <xdr:rowOff>160020</xdr:rowOff>
    </xdr:to>
    <xdr:graphicFrame macro="">
      <xdr:nvGraphicFramePr>
        <xdr:cNvPr id="9" name="Gráfico 8">
          <a:extLst>
            <a:ext uri="{FF2B5EF4-FFF2-40B4-BE49-F238E27FC236}">
              <a16:creationId xmlns:a16="http://schemas.microsoft.com/office/drawing/2014/main" xmlns=""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110490</xdr:colOff>
      <xdr:row>26</xdr:row>
      <xdr:rowOff>45720</xdr:rowOff>
    </xdr:from>
    <xdr:to>
      <xdr:col>6</xdr:col>
      <xdr:colOff>110490</xdr:colOff>
      <xdr:row>26</xdr:row>
      <xdr:rowOff>121920</xdr:rowOff>
    </xdr:to>
    <xdr:sp macro="" textlink="">
      <xdr:nvSpPr>
        <xdr:cNvPr id="16" name="Fluxograma: Conector 15">
          <a:extLst>
            <a:ext uri="{FF2B5EF4-FFF2-40B4-BE49-F238E27FC236}">
              <a16:creationId xmlns:a16="http://schemas.microsoft.com/office/drawing/2014/main" xmlns="" id="{00000000-0008-0000-0F00-000010000000}"/>
            </a:ext>
          </a:extLst>
        </xdr:cNvPr>
        <xdr:cNvSpPr/>
      </xdr:nvSpPr>
      <xdr:spPr>
        <a:xfrm>
          <a:off x="2320290" y="49510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123825</xdr:colOff>
      <xdr:row>25</xdr:row>
      <xdr:rowOff>47625</xdr:rowOff>
    </xdr:from>
    <xdr:to>
      <xdr:col>6</xdr:col>
      <xdr:colOff>200025</xdr:colOff>
      <xdr:row>25</xdr:row>
      <xdr:rowOff>123825</xdr:rowOff>
    </xdr:to>
    <xdr:sp macro="" textlink="">
      <xdr:nvSpPr>
        <xdr:cNvPr id="18" name="Fluxograma: Conector 17">
          <a:extLst>
            <a:ext uri="{FF2B5EF4-FFF2-40B4-BE49-F238E27FC236}">
              <a16:creationId xmlns:a16="http://schemas.microsoft.com/office/drawing/2014/main" xmlns="" id="{00000000-0008-0000-0F00-000012000000}"/>
            </a:ext>
          </a:extLst>
        </xdr:cNvPr>
        <xdr:cNvSpPr/>
      </xdr:nvSpPr>
      <xdr:spPr>
        <a:xfrm>
          <a:off x="2324100" y="4791075"/>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232275</xdr:colOff>
      <xdr:row>2</xdr:row>
      <xdr:rowOff>34393</xdr:rowOff>
    </xdr:to>
    <xdr:pic>
      <xdr:nvPicPr>
        <xdr:cNvPr id="21" name="Imagem 20">
          <a:extLst>
            <a:ext uri="{FF2B5EF4-FFF2-40B4-BE49-F238E27FC236}">
              <a16:creationId xmlns:a16="http://schemas.microsoft.com/office/drawing/2014/main" xmlns="" id="{00000000-0008-0000-0F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948690</xdr:colOff>
      <xdr:row>24</xdr:row>
      <xdr:rowOff>55245</xdr:rowOff>
    </xdr:from>
    <xdr:to>
      <xdr:col>10</xdr:col>
      <xdr:colOff>72390</xdr:colOff>
      <xdr:row>24</xdr:row>
      <xdr:rowOff>131445</xdr:rowOff>
    </xdr:to>
    <xdr:sp macro="" textlink="">
      <xdr:nvSpPr>
        <xdr:cNvPr id="22" name="Fluxograma: Conector 21">
          <a:extLst>
            <a:ext uri="{FF2B5EF4-FFF2-40B4-BE49-F238E27FC236}">
              <a16:creationId xmlns:a16="http://schemas.microsoft.com/office/drawing/2014/main" xmlns="" id="{00000000-0008-0000-0F00-000016000000}"/>
            </a:ext>
          </a:extLst>
        </xdr:cNvPr>
        <xdr:cNvSpPr/>
      </xdr:nvSpPr>
      <xdr:spPr>
        <a:xfrm>
          <a:off x="3596640" y="44653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24</xdr:row>
      <xdr:rowOff>55245</xdr:rowOff>
    </xdr:from>
    <xdr:to>
      <xdr:col>6</xdr:col>
      <xdr:colOff>34290</xdr:colOff>
      <xdr:row>24</xdr:row>
      <xdr:rowOff>131445</xdr:rowOff>
    </xdr:to>
    <xdr:sp macro="" textlink="">
      <xdr:nvSpPr>
        <xdr:cNvPr id="23" name="Fluxograma: Conector 22">
          <a:extLst>
            <a:ext uri="{FF2B5EF4-FFF2-40B4-BE49-F238E27FC236}">
              <a16:creationId xmlns:a16="http://schemas.microsoft.com/office/drawing/2014/main" xmlns="" id="{00000000-0008-0000-0F00-000017000000}"/>
            </a:ext>
          </a:extLst>
        </xdr:cNvPr>
        <xdr:cNvSpPr/>
      </xdr:nvSpPr>
      <xdr:spPr>
        <a:xfrm>
          <a:off x="2167890" y="44653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34290</xdr:colOff>
      <xdr:row>24</xdr:row>
      <xdr:rowOff>55245</xdr:rowOff>
    </xdr:from>
    <xdr:to>
      <xdr:col>13</xdr:col>
      <xdr:colOff>110490</xdr:colOff>
      <xdr:row>24</xdr:row>
      <xdr:rowOff>131445</xdr:rowOff>
    </xdr:to>
    <xdr:sp macro="" textlink="">
      <xdr:nvSpPr>
        <xdr:cNvPr id="24" name="Fluxograma: Conector 23">
          <a:extLst>
            <a:ext uri="{FF2B5EF4-FFF2-40B4-BE49-F238E27FC236}">
              <a16:creationId xmlns:a16="http://schemas.microsoft.com/office/drawing/2014/main" xmlns="" id="{00000000-0008-0000-0F00-000018000000}"/>
            </a:ext>
          </a:extLst>
        </xdr:cNvPr>
        <xdr:cNvSpPr/>
      </xdr:nvSpPr>
      <xdr:spPr>
        <a:xfrm>
          <a:off x="4558665" y="44653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123825</xdr:colOff>
      <xdr:row>5</xdr:row>
      <xdr:rowOff>66673</xdr:rowOff>
    </xdr:from>
    <xdr:to>
      <xdr:col>1</xdr:col>
      <xdr:colOff>143737</xdr:colOff>
      <xdr:row>8</xdr:row>
      <xdr:rowOff>8698</xdr:rowOff>
    </xdr:to>
    <xdr:pic>
      <xdr:nvPicPr>
        <xdr:cNvPr id="13" name="Imagem 12" descr="Até 2020, 100% dos processos judiciais devem ser eletrônicos em Mato Grosso  | Mato Grosso Econômico">
          <a:extLst>
            <a:ext uri="{FF2B5EF4-FFF2-40B4-BE49-F238E27FC236}">
              <a16:creationId xmlns:a16="http://schemas.microsoft.com/office/drawing/2014/main" xmlns="" id="{00000000-0008-0000-0F00-00000D000000}"/>
            </a:ext>
          </a:extLst>
        </xdr:cNvPr>
        <xdr:cNvPicPr>
          <a:picLocks noChangeAspect="1" noChangeArrowheads="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123825" y="1114423"/>
          <a:ext cx="6676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28</xdr:row>
      <xdr:rowOff>38100</xdr:rowOff>
    </xdr:from>
    <xdr:to>
      <xdr:col>2</xdr:col>
      <xdr:colOff>251025</xdr:colOff>
      <xdr:row>29</xdr:row>
      <xdr:rowOff>1125</xdr:rowOff>
    </xdr:to>
    <xdr:sp macro="" textlink="">
      <xdr:nvSpPr>
        <xdr:cNvPr id="14" name="Texto Explicativo 2 (Sem Bordas) 13">
          <a:extLst>
            <a:ext uri="{FF2B5EF4-FFF2-40B4-BE49-F238E27FC236}">
              <a16:creationId xmlns:a16="http://schemas.microsoft.com/office/drawing/2014/main" xmlns="" id="{00000000-0008-0000-0F00-00000E000000}"/>
            </a:ext>
          </a:extLst>
        </xdr:cNvPr>
        <xdr:cNvSpPr/>
      </xdr:nvSpPr>
      <xdr:spPr>
        <a:xfrm>
          <a:off x="666750" y="5267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617220</xdr:colOff>
      <xdr:row>4</xdr:row>
      <xdr:rowOff>0</xdr:rowOff>
    </xdr:to>
    <xdr:sp macro="" textlink="">
      <xdr:nvSpPr>
        <xdr:cNvPr id="2" name="Retângulo de cantos arredondados 1">
          <a:extLst>
            <a:ext uri="{FF2B5EF4-FFF2-40B4-BE49-F238E27FC236}">
              <a16:creationId xmlns:a16="http://schemas.microsoft.com/office/drawing/2014/main" xmlns="" id="{00000000-0008-0000-0100-000002000000}"/>
            </a:ext>
          </a:extLst>
        </xdr:cNvPr>
        <xdr:cNvSpPr/>
      </xdr:nvSpPr>
      <xdr:spPr>
        <a:xfrm>
          <a:off x="0" y="590550"/>
          <a:ext cx="596074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45720</xdr:rowOff>
    </xdr:from>
    <xdr:to>
      <xdr:col>18</xdr:col>
      <xdr:colOff>9525</xdr:colOff>
      <xdr:row>4</xdr:row>
      <xdr:rowOff>15240</xdr:rowOff>
    </xdr:to>
    <xdr:pic>
      <xdr:nvPicPr>
        <xdr:cNvPr id="4" name="Imagem 3" descr="Image result for metas png">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82540"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5" name="Imagem 4" descr="Image result for símbolo da justiça">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29</xdr:row>
      <xdr:rowOff>114300</xdr:rowOff>
    </xdr:from>
    <xdr:to>
      <xdr:col>16</xdr:col>
      <xdr:colOff>13335</xdr:colOff>
      <xdr:row>43</xdr:row>
      <xdr:rowOff>114300</xdr:rowOff>
    </xdr:to>
    <xdr:graphicFrame macro="">
      <xdr:nvGraphicFramePr>
        <xdr:cNvPr id="6" name="Gráfico 5">
          <a:extLst>
            <a:ext uri="{FF2B5EF4-FFF2-40B4-BE49-F238E27FC236}">
              <a16:creationId xmlns:a16="http://schemas.microsoft.com/office/drawing/2014/main" xmlns=""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20955</xdr:colOff>
      <xdr:row>28</xdr:row>
      <xdr:rowOff>1</xdr:rowOff>
    </xdr:from>
    <xdr:to>
      <xdr:col>16</xdr:col>
      <xdr:colOff>26670</xdr:colOff>
      <xdr:row>44</xdr:row>
      <xdr:rowOff>180975</xdr:rowOff>
    </xdr:to>
    <xdr:sp macro="" textlink="">
      <xdr:nvSpPr>
        <xdr:cNvPr id="7" name="Retângulo de cantos arredondados 6">
          <a:extLst>
            <a:ext uri="{FF2B5EF4-FFF2-40B4-BE49-F238E27FC236}">
              <a16:creationId xmlns:a16="http://schemas.microsoft.com/office/drawing/2014/main" xmlns="" id="{00000000-0008-0000-0100-000007000000}"/>
            </a:ext>
          </a:extLst>
        </xdr:cNvPr>
        <xdr:cNvSpPr/>
      </xdr:nvSpPr>
      <xdr:spPr>
        <a:xfrm>
          <a:off x="649605" y="5048251"/>
          <a:ext cx="4491990" cy="3076574"/>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758190</xdr:colOff>
      <xdr:row>26</xdr:row>
      <xdr:rowOff>55245</xdr:rowOff>
    </xdr:from>
    <xdr:to>
      <xdr:col>5</xdr:col>
      <xdr:colOff>834390</xdr:colOff>
      <xdr:row>26</xdr:row>
      <xdr:rowOff>131445</xdr:rowOff>
    </xdr:to>
    <xdr:sp macro="" textlink="">
      <xdr:nvSpPr>
        <xdr:cNvPr id="12" name="Fluxograma: Conector 11">
          <a:extLst>
            <a:ext uri="{FF2B5EF4-FFF2-40B4-BE49-F238E27FC236}">
              <a16:creationId xmlns:a16="http://schemas.microsoft.com/office/drawing/2014/main" xmlns="" id="{00000000-0008-0000-0100-00000C000000}"/>
            </a:ext>
          </a:extLst>
        </xdr:cNvPr>
        <xdr:cNvSpPr/>
      </xdr:nvSpPr>
      <xdr:spPr>
        <a:xfrm>
          <a:off x="217741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68580</xdr:colOff>
      <xdr:row>26</xdr:row>
      <xdr:rowOff>55245</xdr:rowOff>
    </xdr:from>
    <xdr:to>
      <xdr:col>9</xdr:col>
      <xdr:colOff>144780</xdr:colOff>
      <xdr:row>26</xdr:row>
      <xdr:rowOff>131445</xdr:rowOff>
    </xdr:to>
    <xdr:sp macro="" textlink="">
      <xdr:nvSpPr>
        <xdr:cNvPr id="13" name="Fluxograma: Conector 12">
          <a:extLst>
            <a:ext uri="{FF2B5EF4-FFF2-40B4-BE49-F238E27FC236}">
              <a16:creationId xmlns:a16="http://schemas.microsoft.com/office/drawing/2014/main" xmlns="" id="{00000000-0008-0000-0100-00000D000000}"/>
            </a:ext>
          </a:extLst>
        </xdr:cNvPr>
        <xdr:cNvSpPr/>
      </xdr:nvSpPr>
      <xdr:spPr>
        <a:xfrm>
          <a:off x="3707130"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862965</xdr:colOff>
      <xdr:row>26</xdr:row>
      <xdr:rowOff>64770</xdr:rowOff>
    </xdr:from>
    <xdr:to>
      <xdr:col>11</xdr:col>
      <xdr:colOff>939165</xdr:colOff>
      <xdr:row>26</xdr:row>
      <xdr:rowOff>140970</xdr:rowOff>
    </xdr:to>
    <xdr:sp macro="" textlink="">
      <xdr:nvSpPr>
        <xdr:cNvPr id="14" name="Fluxograma: Conector 13">
          <a:extLst>
            <a:ext uri="{FF2B5EF4-FFF2-40B4-BE49-F238E27FC236}">
              <a16:creationId xmlns:a16="http://schemas.microsoft.com/office/drawing/2014/main" xmlns="" id="{00000000-0008-0000-0100-00000E000000}"/>
            </a:ext>
          </a:extLst>
        </xdr:cNvPr>
        <xdr:cNvSpPr/>
      </xdr:nvSpPr>
      <xdr:spPr>
        <a:xfrm>
          <a:off x="4787265" y="478917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16" name="Imagem 15">
          <a:extLst>
            <a:ext uri="{FF2B5EF4-FFF2-40B4-BE49-F238E27FC236}">
              <a16:creationId xmlns:a16="http://schemas.microsoft.com/office/drawing/2014/main" xmlns="" id="{00000000-0008-0000-01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xdr:colOff>
      <xdr:row>29</xdr:row>
      <xdr:rowOff>114300</xdr:rowOff>
    </xdr:from>
    <xdr:to>
      <xdr:col>2</xdr:col>
      <xdr:colOff>441525</xdr:colOff>
      <xdr:row>30</xdr:row>
      <xdr:rowOff>96375</xdr:rowOff>
    </xdr:to>
    <xdr:sp macro="" textlink="">
      <xdr:nvSpPr>
        <xdr:cNvPr id="9" name="Texto Explicativo 2 (Sem Bordas) 8">
          <a:extLst>
            <a:ext uri="{FF2B5EF4-FFF2-40B4-BE49-F238E27FC236}">
              <a16:creationId xmlns:a16="http://schemas.microsoft.com/office/drawing/2014/main" xmlns="" id="{00000000-0008-0000-0100-000009000000}"/>
            </a:ext>
          </a:extLst>
        </xdr:cNvPr>
        <xdr:cNvSpPr/>
      </xdr:nvSpPr>
      <xdr:spPr>
        <a:xfrm>
          <a:off x="838200" y="532447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617220</xdr:colOff>
      <xdr:row>4</xdr:row>
      <xdr:rowOff>0</xdr:rowOff>
    </xdr:to>
    <xdr:sp macro="" textlink="">
      <xdr:nvSpPr>
        <xdr:cNvPr id="2" name="Retângulo de cantos arredondados 1">
          <a:extLst>
            <a:ext uri="{FF2B5EF4-FFF2-40B4-BE49-F238E27FC236}">
              <a16:creationId xmlns:a16="http://schemas.microsoft.com/office/drawing/2014/main" xmlns="" id="{00000000-0008-0000-0200-000002000000}"/>
            </a:ext>
          </a:extLst>
        </xdr:cNvPr>
        <xdr:cNvSpPr/>
      </xdr:nvSpPr>
      <xdr:spPr>
        <a:xfrm>
          <a:off x="0" y="590550"/>
          <a:ext cx="596074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190500</xdr:colOff>
      <xdr:row>2</xdr:row>
      <xdr:rowOff>45720</xdr:rowOff>
    </xdr:from>
    <xdr:to>
      <xdr:col>18</xdr:col>
      <xdr:colOff>32385</xdr:colOff>
      <xdr:row>4</xdr:row>
      <xdr:rowOff>15240</xdr:rowOff>
    </xdr:to>
    <xdr:pic>
      <xdr:nvPicPr>
        <xdr:cNvPr id="4" name="Imagem 3" descr="Image result for metas png">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105400"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5" name="Imagem 4" descr="Image result for símbolo da justiça">
          <a:extLst>
            <a:ext uri="{FF2B5EF4-FFF2-40B4-BE49-F238E27FC236}">
              <a16:creationId xmlns:a16="http://schemas.microsoft.com/office/drawing/2014/main" xmlns="" id="{00000000-0008-0000-0200-000005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161925</xdr:colOff>
      <xdr:row>27</xdr:row>
      <xdr:rowOff>114301</xdr:rowOff>
    </xdr:from>
    <xdr:to>
      <xdr:col>14</xdr:col>
      <xdr:colOff>142875</xdr:colOff>
      <xdr:row>45</xdr:row>
      <xdr:rowOff>177166</xdr:rowOff>
    </xdr:to>
    <xdr:graphicFrame macro="">
      <xdr:nvGraphicFramePr>
        <xdr:cNvPr id="6" name="Gráfico 5">
          <a:extLst>
            <a:ext uri="{FF2B5EF4-FFF2-40B4-BE49-F238E27FC236}">
              <a16:creationId xmlns:a16="http://schemas.microsoft.com/office/drawing/2014/main" xmlns=""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611504</xdr:colOff>
      <xdr:row>27</xdr:row>
      <xdr:rowOff>95250</xdr:rowOff>
    </xdr:from>
    <xdr:to>
      <xdr:col>16</xdr:col>
      <xdr:colOff>28575</xdr:colOff>
      <xdr:row>46</xdr:row>
      <xdr:rowOff>66675</xdr:rowOff>
    </xdr:to>
    <xdr:sp macro="" textlink="">
      <xdr:nvSpPr>
        <xdr:cNvPr id="7" name="Retângulo de cantos arredondados 6">
          <a:extLst>
            <a:ext uri="{FF2B5EF4-FFF2-40B4-BE49-F238E27FC236}">
              <a16:creationId xmlns:a16="http://schemas.microsoft.com/office/drawing/2014/main" xmlns="" id="{00000000-0008-0000-0200-000007000000}"/>
            </a:ext>
          </a:extLst>
        </xdr:cNvPr>
        <xdr:cNvSpPr/>
      </xdr:nvSpPr>
      <xdr:spPr>
        <a:xfrm>
          <a:off x="611504" y="4981575"/>
          <a:ext cx="5332096" cy="3409950"/>
        </a:xfrm>
        <a:prstGeom prst="roundRect">
          <a:avLst>
            <a:gd name="adj" fmla="val 10836"/>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14" name="Imagem 13">
          <a:extLst>
            <a:ext uri="{FF2B5EF4-FFF2-40B4-BE49-F238E27FC236}">
              <a16:creationId xmlns:a16="http://schemas.microsoft.com/office/drawing/2014/main" xmlns="" id="{00000000-0008-0000-0200-00000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21" name="Fluxograma: Conector 20">
          <a:extLst>
            <a:ext uri="{FF2B5EF4-FFF2-40B4-BE49-F238E27FC236}">
              <a16:creationId xmlns:a16="http://schemas.microsoft.com/office/drawing/2014/main" xmlns="" id="{00000000-0008-0000-0200-000015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78105</xdr:colOff>
      <xdr:row>26</xdr:row>
      <xdr:rowOff>55245</xdr:rowOff>
    </xdr:from>
    <xdr:to>
      <xdr:col>10</xdr:col>
      <xdr:colOff>1905</xdr:colOff>
      <xdr:row>26</xdr:row>
      <xdr:rowOff>131445</xdr:rowOff>
    </xdr:to>
    <xdr:sp macro="" textlink="">
      <xdr:nvSpPr>
        <xdr:cNvPr id="22" name="Fluxograma: Conector 21">
          <a:extLst>
            <a:ext uri="{FF2B5EF4-FFF2-40B4-BE49-F238E27FC236}">
              <a16:creationId xmlns:a16="http://schemas.microsoft.com/office/drawing/2014/main" xmlns="" id="{00000000-0008-0000-0200-000016000000}"/>
            </a:ext>
          </a:extLst>
        </xdr:cNvPr>
        <xdr:cNvSpPr/>
      </xdr:nvSpPr>
      <xdr:spPr>
        <a:xfrm>
          <a:off x="3716655"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805815</xdr:colOff>
      <xdr:row>26</xdr:row>
      <xdr:rowOff>55245</xdr:rowOff>
    </xdr:from>
    <xdr:to>
      <xdr:col>11</xdr:col>
      <xdr:colOff>882015</xdr:colOff>
      <xdr:row>26</xdr:row>
      <xdr:rowOff>131445</xdr:rowOff>
    </xdr:to>
    <xdr:sp macro="" textlink="">
      <xdr:nvSpPr>
        <xdr:cNvPr id="23" name="Fluxograma: Conector 22">
          <a:extLst>
            <a:ext uri="{FF2B5EF4-FFF2-40B4-BE49-F238E27FC236}">
              <a16:creationId xmlns:a16="http://schemas.microsoft.com/office/drawing/2014/main" xmlns="" id="{00000000-0008-0000-0200-000017000000}"/>
            </a:ext>
          </a:extLst>
        </xdr:cNvPr>
        <xdr:cNvSpPr/>
      </xdr:nvSpPr>
      <xdr:spPr>
        <a:xfrm>
          <a:off x="473011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30</xdr:row>
      <xdr:rowOff>38100</xdr:rowOff>
    </xdr:from>
    <xdr:to>
      <xdr:col>2</xdr:col>
      <xdr:colOff>384375</xdr:colOff>
      <xdr:row>31</xdr:row>
      <xdr:rowOff>1125</xdr:rowOff>
    </xdr:to>
    <xdr:sp macro="" textlink="">
      <xdr:nvSpPr>
        <xdr:cNvPr id="11" name="Texto Explicativo 2 (Sem Bordas) 10">
          <a:extLst>
            <a:ext uri="{FF2B5EF4-FFF2-40B4-BE49-F238E27FC236}">
              <a16:creationId xmlns:a16="http://schemas.microsoft.com/office/drawing/2014/main" xmlns="" id="{00000000-0008-0000-0200-00000B000000}"/>
            </a:ext>
          </a:extLst>
        </xdr:cNvPr>
        <xdr:cNvSpPr/>
      </xdr:nvSpPr>
      <xdr:spPr>
        <a:xfrm>
          <a:off x="781050" y="541020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601980</xdr:colOff>
      <xdr:row>4</xdr:row>
      <xdr:rowOff>0</xdr:rowOff>
    </xdr:to>
    <xdr:sp macro="" textlink="">
      <xdr:nvSpPr>
        <xdr:cNvPr id="2" name="Retângulo de cantos arredondados 1">
          <a:extLst>
            <a:ext uri="{FF2B5EF4-FFF2-40B4-BE49-F238E27FC236}">
              <a16:creationId xmlns:a16="http://schemas.microsoft.com/office/drawing/2014/main" xmlns="" id="{00000000-0008-0000-0300-000002000000}"/>
            </a:ext>
          </a:extLst>
        </xdr:cNvPr>
        <xdr:cNvSpPr/>
      </xdr:nvSpPr>
      <xdr:spPr>
        <a:xfrm>
          <a:off x="0" y="590550"/>
          <a:ext cx="594550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160020</xdr:colOff>
      <xdr:row>2</xdr:row>
      <xdr:rowOff>45720</xdr:rowOff>
    </xdr:from>
    <xdr:to>
      <xdr:col>18</xdr:col>
      <xdr:colOff>1905</xdr:colOff>
      <xdr:row>4</xdr:row>
      <xdr:rowOff>15240</xdr:rowOff>
    </xdr:to>
    <xdr:pic>
      <xdr:nvPicPr>
        <xdr:cNvPr id="4" name="Imagem 3" descr="Image result for metas png">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1" cstate="print">
          <a:clrChange>
            <a:clrFrom>
              <a:srgbClr val="000000">
                <a:alpha val="0"/>
              </a:srgbClr>
            </a:clrFrom>
            <a:clrTo>
              <a:srgbClr val="000000">
                <a:alpha val="0"/>
              </a:srgbClr>
            </a:clrTo>
          </a:clrChange>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74920" y="43624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xdr:colOff>
      <xdr:row>4</xdr:row>
      <xdr:rowOff>42448</xdr:rowOff>
    </xdr:from>
    <xdr:to>
      <xdr:col>2</xdr:col>
      <xdr:colOff>0</xdr:colOff>
      <xdr:row>7</xdr:row>
      <xdr:rowOff>118383</xdr:rowOff>
    </xdr:to>
    <xdr:pic>
      <xdr:nvPicPr>
        <xdr:cNvPr id="5" name="Imagem 4" descr="Image result for símbolo da justiça">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flipH="1">
          <a:off x="53340" y="909223"/>
          <a:ext cx="775335" cy="6283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29</xdr:row>
      <xdr:rowOff>43815</xdr:rowOff>
    </xdr:from>
    <xdr:to>
      <xdr:col>15</xdr:col>
      <xdr:colOff>194310</xdr:colOff>
      <xdr:row>44</xdr:row>
      <xdr:rowOff>53340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621030</xdr:colOff>
      <xdr:row>27</xdr:row>
      <xdr:rowOff>161924</xdr:rowOff>
    </xdr:from>
    <xdr:to>
      <xdr:col>15</xdr:col>
      <xdr:colOff>198120</xdr:colOff>
      <xdr:row>44</xdr:row>
      <xdr:rowOff>190499</xdr:rowOff>
    </xdr:to>
    <xdr:sp macro="" textlink="">
      <xdr:nvSpPr>
        <xdr:cNvPr id="7" name="Retângulo de cantos arredondados 6">
          <a:extLst>
            <a:ext uri="{FF2B5EF4-FFF2-40B4-BE49-F238E27FC236}">
              <a16:creationId xmlns:a16="http://schemas.microsoft.com/office/drawing/2014/main" xmlns="" id="{00000000-0008-0000-0300-000007000000}"/>
            </a:ext>
          </a:extLst>
        </xdr:cNvPr>
        <xdr:cNvSpPr/>
      </xdr:nvSpPr>
      <xdr:spPr>
        <a:xfrm>
          <a:off x="621030" y="5048249"/>
          <a:ext cx="4491990" cy="309562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12" name="Imagem 11">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8" name="Fluxograma: Conector 17">
          <a:extLst>
            <a:ext uri="{FF2B5EF4-FFF2-40B4-BE49-F238E27FC236}">
              <a16:creationId xmlns:a16="http://schemas.microsoft.com/office/drawing/2014/main" xmlns="" id="{00000000-0008-0000-0300-000012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68580</xdr:colOff>
      <xdr:row>26</xdr:row>
      <xdr:rowOff>55245</xdr:rowOff>
    </xdr:from>
    <xdr:to>
      <xdr:col>9</xdr:col>
      <xdr:colOff>144780</xdr:colOff>
      <xdr:row>26</xdr:row>
      <xdr:rowOff>131445</xdr:rowOff>
    </xdr:to>
    <xdr:sp macro="" textlink="">
      <xdr:nvSpPr>
        <xdr:cNvPr id="19" name="Fluxograma: Conector 18">
          <a:extLst>
            <a:ext uri="{FF2B5EF4-FFF2-40B4-BE49-F238E27FC236}">
              <a16:creationId xmlns:a16="http://schemas.microsoft.com/office/drawing/2014/main" xmlns="" id="{00000000-0008-0000-0300-000013000000}"/>
            </a:ext>
          </a:extLst>
        </xdr:cNvPr>
        <xdr:cNvSpPr/>
      </xdr:nvSpPr>
      <xdr:spPr>
        <a:xfrm>
          <a:off x="3707130" y="4779645"/>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129540</xdr:colOff>
      <xdr:row>26</xdr:row>
      <xdr:rowOff>55245</xdr:rowOff>
    </xdr:from>
    <xdr:to>
      <xdr:col>14</xdr:col>
      <xdr:colOff>34290</xdr:colOff>
      <xdr:row>26</xdr:row>
      <xdr:rowOff>131445</xdr:rowOff>
    </xdr:to>
    <xdr:sp macro="" textlink="">
      <xdr:nvSpPr>
        <xdr:cNvPr id="20" name="Fluxograma: Conector 19">
          <a:extLst>
            <a:ext uri="{FF2B5EF4-FFF2-40B4-BE49-F238E27FC236}">
              <a16:creationId xmlns:a16="http://schemas.microsoft.com/office/drawing/2014/main" xmlns="" id="{00000000-0008-0000-0300-000014000000}"/>
            </a:ext>
          </a:extLst>
        </xdr:cNvPr>
        <xdr:cNvSpPr/>
      </xdr:nvSpPr>
      <xdr:spPr>
        <a:xfrm>
          <a:off x="469201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161925</xdr:colOff>
      <xdr:row>29</xdr:row>
      <xdr:rowOff>66675</xdr:rowOff>
    </xdr:from>
    <xdr:to>
      <xdr:col>2</xdr:col>
      <xdr:colOff>393900</xdr:colOff>
      <xdr:row>30</xdr:row>
      <xdr:rowOff>48750</xdr:rowOff>
    </xdr:to>
    <xdr:sp macro="" textlink="">
      <xdr:nvSpPr>
        <xdr:cNvPr id="11" name="Texto Explicativo 2 (Sem Bordas) 10">
          <a:extLst>
            <a:ext uri="{FF2B5EF4-FFF2-40B4-BE49-F238E27FC236}">
              <a16:creationId xmlns:a16="http://schemas.microsoft.com/office/drawing/2014/main" xmlns="" id="{00000000-0008-0000-0300-00000B000000}"/>
            </a:ext>
          </a:extLst>
        </xdr:cNvPr>
        <xdr:cNvSpPr/>
      </xdr:nvSpPr>
      <xdr:spPr>
        <a:xfrm>
          <a:off x="790575" y="52768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548640</xdr:colOff>
      <xdr:row>4</xdr:row>
      <xdr:rowOff>15240</xdr:rowOff>
    </xdr:to>
    <xdr:sp macro="" textlink="">
      <xdr:nvSpPr>
        <xdr:cNvPr id="2" name="Retângulo de cantos arredondados 1">
          <a:extLst>
            <a:ext uri="{FF2B5EF4-FFF2-40B4-BE49-F238E27FC236}">
              <a16:creationId xmlns:a16="http://schemas.microsoft.com/office/drawing/2014/main" xmlns="" id="{00000000-0008-0000-0400-000002000000}"/>
            </a:ext>
          </a:extLst>
        </xdr:cNvPr>
        <xdr:cNvSpPr/>
      </xdr:nvSpPr>
      <xdr:spPr>
        <a:xfrm>
          <a:off x="0" y="590550"/>
          <a:ext cx="6320790" cy="29146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14</xdr:col>
      <xdr:colOff>76200</xdr:colOff>
      <xdr:row>2</xdr:row>
      <xdr:rowOff>53340</xdr:rowOff>
    </xdr:from>
    <xdr:to>
      <xdr:col>17</xdr:col>
      <xdr:colOff>3810</xdr:colOff>
      <xdr:row>4</xdr:row>
      <xdr:rowOff>22860</xdr:rowOff>
    </xdr:to>
    <xdr:pic>
      <xdr:nvPicPr>
        <xdr:cNvPr id="4" name="Imagem 3" descr="Image result for metas png">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9725"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xdr:colOff>
      <xdr:row>28</xdr:row>
      <xdr:rowOff>148590</xdr:rowOff>
    </xdr:from>
    <xdr:to>
      <xdr:col>15</xdr:col>
      <xdr:colOff>13335</xdr:colOff>
      <xdr:row>44</xdr:row>
      <xdr:rowOff>186690</xdr:rowOff>
    </xdr:to>
    <xdr:graphicFrame macro="">
      <xdr:nvGraphicFramePr>
        <xdr:cNvPr id="5" name="Gráfico 4">
          <a:extLst>
            <a:ext uri="{FF2B5EF4-FFF2-40B4-BE49-F238E27FC236}">
              <a16:creationId xmlns:a16="http://schemas.microsoft.com/office/drawing/2014/main" xmlns=""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xdr:colOff>
      <xdr:row>28</xdr:row>
      <xdr:rowOff>0</xdr:rowOff>
    </xdr:from>
    <xdr:to>
      <xdr:col>15</xdr:col>
      <xdr:colOff>7620</xdr:colOff>
      <xdr:row>45</xdr:row>
      <xdr:rowOff>20955</xdr:rowOff>
    </xdr:to>
    <xdr:sp macro="" textlink="">
      <xdr:nvSpPr>
        <xdr:cNvPr id="6" name="Retângulo de cantos arredondados 5">
          <a:extLst>
            <a:ext uri="{FF2B5EF4-FFF2-40B4-BE49-F238E27FC236}">
              <a16:creationId xmlns:a16="http://schemas.microsoft.com/office/drawing/2014/main" xmlns="" id="{00000000-0008-0000-0400-000006000000}"/>
            </a:ext>
          </a:extLst>
        </xdr:cNvPr>
        <xdr:cNvSpPr/>
      </xdr:nvSpPr>
      <xdr:spPr>
        <a:xfrm>
          <a:off x="630555" y="5048250"/>
          <a:ext cx="4920615"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4" name="Imagem 13">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777240</xdr:colOff>
      <xdr:row>26</xdr:row>
      <xdr:rowOff>55245</xdr:rowOff>
    </xdr:from>
    <xdr:to>
      <xdr:col>6</xdr:col>
      <xdr:colOff>5715</xdr:colOff>
      <xdr:row>26</xdr:row>
      <xdr:rowOff>131445</xdr:rowOff>
    </xdr:to>
    <xdr:sp macro="" textlink="">
      <xdr:nvSpPr>
        <xdr:cNvPr id="20" name="Fluxograma: Conector 19">
          <a:extLst>
            <a:ext uri="{FF2B5EF4-FFF2-40B4-BE49-F238E27FC236}">
              <a16:creationId xmlns:a16="http://schemas.microsoft.com/office/drawing/2014/main" xmlns="" id="{00000000-0008-0000-0400-000014000000}"/>
            </a:ext>
          </a:extLst>
        </xdr:cNvPr>
        <xdr:cNvSpPr/>
      </xdr:nvSpPr>
      <xdr:spPr>
        <a:xfrm>
          <a:off x="2196465"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22" name="Fluxograma: Conector 21">
          <a:extLst>
            <a:ext uri="{FF2B5EF4-FFF2-40B4-BE49-F238E27FC236}">
              <a16:creationId xmlns:a16="http://schemas.microsoft.com/office/drawing/2014/main" xmlns="" id="{00000000-0008-0000-0400-000016000000}"/>
            </a:ext>
          </a:extLst>
        </xdr:cNvPr>
        <xdr:cNvSpPr/>
      </xdr:nvSpPr>
      <xdr:spPr>
        <a:xfrm>
          <a:off x="4911090"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971550</xdr:colOff>
      <xdr:row>26</xdr:row>
      <xdr:rowOff>57150</xdr:rowOff>
    </xdr:from>
    <xdr:to>
      <xdr:col>9</xdr:col>
      <xdr:colOff>0</xdr:colOff>
      <xdr:row>26</xdr:row>
      <xdr:rowOff>133350</xdr:rowOff>
    </xdr:to>
    <xdr:sp macro="" textlink="">
      <xdr:nvSpPr>
        <xdr:cNvPr id="23" name="Fluxograma: Conector 22">
          <a:extLst>
            <a:ext uri="{FF2B5EF4-FFF2-40B4-BE49-F238E27FC236}">
              <a16:creationId xmlns:a16="http://schemas.microsoft.com/office/drawing/2014/main" xmlns="" id="{00000000-0008-0000-0400-000017000000}"/>
            </a:ext>
          </a:extLst>
        </xdr:cNvPr>
        <xdr:cNvSpPr/>
      </xdr:nvSpPr>
      <xdr:spPr>
        <a:xfrm>
          <a:off x="373380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9525</xdr:colOff>
      <xdr:row>29</xdr:row>
      <xdr:rowOff>19050</xdr:rowOff>
    </xdr:from>
    <xdr:to>
      <xdr:col>2</xdr:col>
      <xdr:colOff>441525</xdr:colOff>
      <xdr:row>30</xdr:row>
      <xdr:rowOff>1125</xdr:rowOff>
    </xdr:to>
    <xdr:sp macro="" textlink="">
      <xdr:nvSpPr>
        <xdr:cNvPr id="11" name="Texto Explicativo 2 (Sem Bordas) 10">
          <a:extLst>
            <a:ext uri="{FF2B5EF4-FFF2-40B4-BE49-F238E27FC236}">
              <a16:creationId xmlns:a16="http://schemas.microsoft.com/office/drawing/2014/main" xmlns="" id="{00000000-0008-0000-0400-00000B000000}"/>
            </a:ext>
          </a:extLst>
        </xdr:cNvPr>
        <xdr:cNvSpPr/>
      </xdr:nvSpPr>
      <xdr:spPr>
        <a:xfrm>
          <a:off x="838200" y="52292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571500</xdr:colOff>
      <xdr:row>4</xdr:row>
      <xdr:rowOff>0</xdr:rowOff>
    </xdr:to>
    <xdr:sp macro="" textlink="">
      <xdr:nvSpPr>
        <xdr:cNvPr id="2" name="Retângulo de cantos arredondados 1">
          <a:extLst>
            <a:ext uri="{FF2B5EF4-FFF2-40B4-BE49-F238E27FC236}">
              <a16:creationId xmlns:a16="http://schemas.microsoft.com/office/drawing/2014/main" xmlns="" id="{00000000-0008-0000-0500-000002000000}"/>
            </a:ext>
          </a:extLst>
        </xdr:cNvPr>
        <xdr:cNvSpPr/>
      </xdr:nvSpPr>
      <xdr:spPr>
        <a:xfrm>
          <a:off x="0" y="590550"/>
          <a:ext cx="629602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14</xdr:col>
      <xdr:colOff>121920</xdr:colOff>
      <xdr:row>2</xdr:row>
      <xdr:rowOff>53340</xdr:rowOff>
    </xdr:from>
    <xdr:to>
      <xdr:col>17</xdr:col>
      <xdr:colOff>30480</xdr:colOff>
      <xdr:row>4</xdr:row>
      <xdr:rowOff>22860</xdr:rowOff>
    </xdr:to>
    <xdr:pic>
      <xdr:nvPicPr>
        <xdr:cNvPr id="4" name="Imagem 3" descr="Image result for metas png">
          <a:extLst>
            <a:ext uri="{FF2B5EF4-FFF2-40B4-BE49-F238E27FC236}">
              <a16:creationId xmlns:a16="http://schemas.microsoft.com/office/drawing/2014/main" xmlns="" id="{00000000-0008-0000-05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1782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198120</xdr:colOff>
      <xdr:row>28</xdr:row>
      <xdr:rowOff>62865</xdr:rowOff>
    </xdr:from>
    <xdr:to>
      <xdr:col>14</xdr:col>
      <xdr:colOff>194310</xdr:colOff>
      <xdr:row>44</xdr:row>
      <xdr:rowOff>100965</xdr:rowOff>
    </xdr:to>
    <xdr:graphicFrame macro="">
      <xdr:nvGraphicFramePr>
        <xdr:cNvPr id="5" name="Gráfico 4">
          <a:extLst>
            <a:ext uri="{FF2B5EF4-FFF2-40B4-BE49-F238E27FC236}">
              <a16:creationId xmlns:a16="http://schemas.microsoft.com/office/drawing/2014/main" xmlns=""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621030</xdr:colOff>
      <xdr:row>27</xdr:row>
      <xdr:rowOff>142875</xdr:rowOff>
    </xdr:from>
    <xdr:to>
      <xdr:col>14</xdr:col>
      <xdr:colOff>198120</xdr:colOff>
      <xdr:row>45</xdr:row>
      <xdr:rowOff>1905</xdr:rowOff>
    </xdr:to>
    <xdr:sp macro="" textlink="">
      <xdr:nvSpPr>
        <xdr:cNvPr id="6" name="Retângulo de cantos arredondados 5">
          <a:extLst>
            <a:ext uri="{FF2B5EF4-FFF2-40B4-BE49-F238E27FC236}">
              <a16:creationId xmlns:a16="http://schemas.microsoft.com/office/drawing/2014/main" xmlns="" id="{00000000-0008-0000-0500-000006000000}"/>
            </a:ext>
          </a:extLst>
        </xdr:cNvPr>
        <xdr:cNvSpPr/>
      </xdr:nvSpPr>
      <xdr:spPr>
        <a:xfrm>
          <a:off x="621030" y="5029200"/>
          <a:ext cx="48729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xmlns="" id="{00000000-0008-0000-05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6" name="Imagem 15">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xmlns="" id="{00000000-0008-0000-05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xmlns="" id="{00000000-0008-0000-0500-00000C000000}"/>
            </a:ext>
          </a:extLst>
        </xdr:cNvPr>
        <xdr:cNvSpPr/>
      </xdr:nvSpPr>
      <xdr:spPr>
        <a:xfrm>
          <a:off x="48634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xmlns="" id="{00000000-0008-0000-05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29</xdr:row>
      <xdr:rowOff>57150</xdr:rowOff>
    </xdr:from>
    <xdr:to>
      <xdr:col>2</xdr:col>
      <xdr:colOff>384375</xdr:colOff>
      <xdr:row>30</xdr:row>
      <xdr:rowOff>39225</xdr:rowOff>
    </xdr:to>
    <xdr:sp macro="" textlink="">
      <xdr:nvSpPr>
        <xdr:cNvPr id="14" name="Texto Explicativo 2 (Sem Bordas) 13">
          <a:extLst>
            <a:ext uri="{FF2B5EF4-FFF2-40B4-BE49-F238E27FC236}">
              <a16:creationId xmlns:a16="http://schemas.microsoft.com/office/drawing/2014/main" xmlns="" id="{00000000-0008-0000-0500-00000E000000}"/>
            </a:ext>
          </a:extLst>
        </xdr:cNvPr>
        <xdr:cNvSpPr/>
      </xdr:nvSpPr>
      <xdr:spPr>
        <a:xfrm>
          <a:off x="781050" y="52673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16</xdr:col>
      <xdr:colOff>542925</xdr:colOff>
      <xdr:row>4</xdr:row>
      <xdr:rowOff>0</xdr:rowOff>
    </xdr:to>
    <xdr:sp macro="" textlink="">
      <xdr:nvSpPr>
        <xdr:cNvPr id="2" name="Retângulo de cantos arredondados 1">
          <a:extLst>
            <a:ext uri="{FF2B5EF4-FFF2-40B4-BE49-F238E27FC236}">
              <a16:creationId xmlns:a16="http://schemas.microsoft.com/office/drawing/2014/main" xmlns="" id="{00000000-0008-0000-0600-000002000000}"/>
            </a:ext>
          </a:extLst>
        </xdr:cNvPr>
        <xdr:cNvSpPr/>
      </xdr:nvSpPr>
      <xdr:spPr>
        <a:xfrm>
          <a:off x="0" y="590550"/>
          <a:ext cx="6305550"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14</xdr:col>
      <xdr:colOff>121920</xdr:colOff>
      <xdr:row>2</xdr:row>
      <xdr:rowOff>53340</xdr:rowOff>
    </xdr:from>
    <xdr:to>
      <xdr:col>16</xdr:col>
      <xdr:colOff>561975</xdr:colOff>
      <xdr:row>4</xdr:row>
      <xdr:rowOff>22860</xdr:rowOff>
    </xdr:to>
    <xdr:pic>
      <xdr:nvPicPr>
        <xdr:cNvPr id="4" name="Imagem 3" descr="Image result for metas png">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455920" y="443865"/>
          <a:ext cx="82105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179070</xdr:colOff>
      <xdr:row>28</xdr:row>
      <xdr:rowOff>158115</xdr:rowOff>
    </xdr:from>
    <xdr:to>
      <xdr:col>14</xdr:col>
      <xdr:colOff>175260</xdr:colOff>
      <xdr:row>45</xdr:row>
      <xdr:rowOff>5715</xdr:rowOff>
    </xdr:to>
    <xdr:graphicFrame macro="">
      <xdr:nvGraphicFramePr>
        <xdr:cNvPr id="5" name="Gráfico 4">
          <a:extLst>
            <a:ext uri="{FF2B5EF4-FFF2-40B4-BE49-F238E27FC236}">
              <a16:creationId xmlns:a16="http://schemas.microsoft.com/office/drawing/2014/main" xmlns=""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621030</xdr:colOff>
      <xdr:row>27</xdr:row>
      <xdr:rowOff>152400</xdr:rowOff>
    </xdr:from>
    <xdr:to>
      <xdr:col>14</xdr:col>
      <xdr:colOff>198120</xdr:colOff>
      <xdr:row>45</xdr:row>
      <xdr:rowOff>11430</xdr:rowOff>
    </xdr:to>
    <xdr:sp macro="" textlink="">
      <xdr:nvSpPr>
        <xdr:cNvPr id="6" name="Retângulo de cantos arredondados 5">
          <a:extLst>
            <a:ext uri="{FF2B5EF4-FFF2-40B4-BE49-F238E27FC236}">
              <a16:creationId xmlns:a16="http://schemas.microsoft.com/office/drawing/2014/main" xmlns="" id="{00000000-0008-0000-0600-000006000000}"/>
            </a:ext>
          </a:extLst>
        </xdr:cNvPr>
        <xdr:cNvSpPr/>
      </xdr:nvSpPr>
      <xdr:spPr>
        <a:xfrm>
          <a:off x="621030" y="5038725"/>
          <a:ext cx="49110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91440</xdr:colOff>
      <xdr:row>5</xdr:row>
      <xdr:rowOff>53340</xdr:rowOff>
    </xdr:from>
    <xdr:to>
      <xdr:col>1</xdr:col>
      <xdr:colOff>146179</xdr:colOff>
      <xdr:row>7</xdr:row>
      <xdr:rowOff>176620</xdr:rowOff>
    </xdr:to>
    <xdr:pic>
      <xdr:nvPicPr>
        <xdr:cNvPr id="9" name="Imagem 8" descr="Image result for figuras processos antigos">
          <a:extLst>
            <a:ext uri="{FF2B5EF4-FFF2-40B4-BE49-F238E27FC236}">
              <a16:creationId xmlns:a16="http://schemas.microsoft.com/office/drawing/2014/main" xmlns="" id="{00000000-0008-0000-0600-000009000000}"/>
            </a:ext>
          </a:extLst>
        </xdr:cNvPr>
        <xdr:cNvPicPr>
          <a:picLocks noChangeAspect="1" noChangeArrowheads="1"/>
        </xdr:cNvPicPr>
      </xdr:nvPicPr>
      <xdr:blipFill>
        <a:blip xmlns:r="http://schemas.openxmlformats.org/officeDocument/2006/relationships" r:embed="rId3" cstate="print">
          <a:clrChange>
            <a:clrFrom>
              <a:srgbClr val="A49F9C"/>
            </a:clrFrom>
            <a:clrTo>
              <a:srgbClr val="A49F9C">
                <a:alpha val="0"/>
              </a:srgbClr>
            </a:clrTo>
          </a:clrChange>
          <a:duotone>
            <a:schemeClr val="bg2">
              <a:shade val="45000"/>
              <a:satMod val="135000"/>
            </a:schemeClr>
            <a:prstClr val="white"/>
          </a:duotone>
          <a:extLst>
            <a:ext uri="{BEBA8EAE-BF5A-486C-A8C5-ECC9F3942E4B}">
              <a14:imgProps xmlns:a14="http://schemas.microsoft.com/office/drawing/2010/main">
                <a14:imgLayer r:embed="rId4">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91440" y="1101090"/>
          <a:ext cx="683389" cy="494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251325</xdr:colOff>
      <xdr:row>2</xdr:row>
      <xdr:rowOff>34393</xdr:rowOff>
    </xdr:to>
    <xdr:pic>
      <xdr:nvPicPr>
        <xdr:cNvPr id="18" name="Imagem 17">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767715</xdr:colOff>
      <xdr:row>26</xdr:row>
      <xdr:rowOff>55245</xdr:rowOff>
    </xdr:from>
    <xdr:to>
      <xdr:col>5</xdr:col>
      <xdr:colOff>843915</xdr:colOff>
      <xdr:row>26</xdr:row>
      <xdr:rowOff>131445</xdr:rowOff>
    </xdr:to>
    <xdr:sp macro="" textlink="">
      <xdr:nvSpPr>
        <xdr:cNvPr id="11" name="Fluxograma: Conector 10">
          <a:extLst>
            <a:ext uri="{FF2B5EF4-FFF2-40B4-BE49-F238E27FC236}">
              <a16:creationId xmlns:a16="http://schemas.microsoft.com/office/drawing/2014/main" xmlns="" id="{00000000-0008-0000-0600-00000B000000}"/>
            </a:ext>
          </a:extLst>
        </xdr:cNvPr>
        <xdr:cNvSpPr/>
      </xdr:nvSpPr>
      <xdr:spPr>
        <a:xfrm>
          <a:off x="2186940" y="4779645"/>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558165</xdr:colOff>
      <xdr:row>26</xdr:row>
      <xdr:rowOff>55245</xdr:rowOff>
    </xdr:from>
    <xdr:to>
      <xdr:col>11</xdr:col>
      <xdr:colOff>634365</xdr:colOff>
      <xdr:row>26</xdr:row>
      <xdr:rowOff>131445</xdr:rowOff>
    </xdr:to>
    <xdr:sp macro="" textlink="">
      <xdr:nvSpPr>
        <xdr:cNvPr id="12" name="Fluxograma: Conector 11">
          <a:extLst>
            <a:ext uri="{FF2B5EF4-FFF2-40B4-BE49-F238E27FC236}">
              <a16:creationId xmlns:a16="http://schemas.microsoft.com/office/drawing/2014/main" xmlns="" id="{00000000-0008-0000-0600-00000C000000}"/>
            </a:ext>
          </a:extLst>
        </xdr:cNvPr>
        <xdr:cNvSpPr/>
      </xdr:nvSpPr>
      <xdr:spPr>
        <a:xfrm>
          <a:off x="4901565" y="4779645"/>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962025</xdr:colOff>
      <xdr:row>26</xdr:row>
      <xdr:rowOff>57150</xdr:rowOff>
    </xdr:from>
    <xdr:to>
      <xdr:col>8</xdr:col>
      <xdr:colOff>1038225</xdr:colOff>
      <xdr:row>26</xdr:row>
      <xdr:rowOff>133350</xdr:rowOff>
    </xdr:to>
    <xdr:sp macro="" textlink="">
      <xdr:nvSpPr>
        <xdr:cNvPr id="13" name="Fluxograma: Conector 12">
          <a:extLst>
            <a:ext uri="{FF2B5EF4-FFF2-40B4-BE49-F238E27FC236}">
              <a16:creationId xmlns:a16="http://schemas.microsoft.com/office/drawing/2014/main" xmlns="" id="{00000000-0008-0000-0600-00000D000000}"/>
            </a:ext>
          </a:extLst>
        </xdr:cNvPr>
        <xdr:cNvSpPr/>
      </xdr:nvSpPr>
      <xdr:spPr>
        <a:xfrm>
          <a:off x="3714750" y="478155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152400</xdr:colOff>
      <xdr:row>29</xdr:row>
      <xdr:rowOff>28575</xdr:rowOff>
    </xdr:from>
    <xdr:to>
      <xdr:col>2</xdr:col>
      <xdr:colOff>384375</xdr:colOff>
      <xdr:row>30</xdr:row>
      <xdr:rowOff>10650</xdr:rowOff>
    </xdr:to>
    <xdr:sp macro="" textlink="">
      <xdr:nvSpPr>
        <xdr:cNvPr id="14" name="Texto Explicativo 2 (Sem Bordas) 13">
          <a:extLst>
            <a:ext uri="{FF2B5EF4-FFF2-40B4-BE49-F238E27FC236}">
              <a16:creationId xmlns:a16="http://schemas.microsoft.com/office/drawing/2014/main" xmlns="" id="{00000000-0008-0000-0600-00000E000000}"/>
            </a:ext>
          </a:extLst>
        </xdr:cNvPr>
        <xdr:cNvSpPr/>
      </xdr:nvSpPr>
      <xdr:spPr>
        <a:xfrm>
          <a:off x="781050" y="52387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7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4" name="Imagem 3" descr="Image result for metas png">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182879</xdr:colOff>
      <xdr:row>28</xdr:row>
      <xdr:rowOff>66675</xdr:rowOff>
    </xdr:from>
    <xdr:to>
      <xdr:col>16</xdr:col>
      <xdr:colOff>57150</xdr:colOff>
      <xdr:row>45</xdr:row>
      <xdr:rowOff>142875</xdr:rowOff>
    </xdr:to>
    <xdr:graphicFrame macro="">
      <xdr:nvGraphicFramePr>
        <xdr:cNvPr id="5" name="Gráfico 4">
          <a:extLst>
            <a:ext uri="{FF2B5EF4-FFF2-40B4-BE49-F238E27FC236}">
              <a16:creationId xmlns:a16="http://schemas.microsoft.com/office/drawing/2014/main" xmlns=""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607693</xdr:colOff>
      <xdr:row>27</xdr:row>
      <xdr:rowOff>60961</xdr:rowOff>
    </xdr:from>
    <xdr:to>
      <xdr:col>17</xdr:col>
      <xdr:colOff>198268</xdr:colOff>
      <xdr:row>46</xdr:row>
      <xdr:rowOff>49861</xdr:rowOff>
    </xdr:to>
    <xdr:sp macro="" textlink="">
      <xdr:nvSpPr>
        <xdr:cNvPr id="6" name="Retângulo de cantos arredondados 5">
          <a:extLst>
            <a:ext uri="{FF2B5EF4-FFF2-40B4-BE49-F238E27FC236}">
              <a16:creationId xmlns:a16="http://schemas.microsoft.com/office/drawing/2014/main" xmlns="" id="{00000000-0008-0000-0700-000006000000}"/>
            </a:ext>
          </a:extLst>
        </xdr:cNvPr>
        <xdr:cNvSpPr/>
      </xdr:nvSpPr>
      <xdr:spPr>
        <a:xfrm>
          <a:off x="607693" y="4966336"/>
          <a:ext cx="4896000" cy="3456000"/>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81915</xdr:colOff>
      <xdr:row>25</xdr:row>
      <xdr:rowOff>55245</xdr:rowOff>
    </xdr:from>
    <xdr:to>
      <xdr:col>11</xdr:col>
      <xdr:colOff>5715</xdr:colOff>
      <xdr:row>25</xdr:row>
      <xdr:rowOff>131445</xdr:rowOff>
    </xdr:to>
    <xdr:sp macro="" textlink="">
      <xdr:nvSpPr>
        <xdr:cNvPr id="8" name="Fluxograma: Conector 7">
          <a:extLst>
            <a:ext uri="{FF2B5EF4-FFF2-40B4-BE49-F238E27FC236}">
              <a16:creationId xmlns:a16="http://schemas.microsoft.com/office/drawing/2014/main" xmlns="" id="{00000000-0008-0000-0700-000008000000}"/>
            </a:ext>
          </a:extLst>
        </xdr:cNvPr>
        <xdr:cNvSpPr/>
      </xdr:nvSpPr>
      <xdr:spPr>
        <a:xfrm>
          <a:off x="3663315" y="463677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60960</xdr:colOff>
      <xdr:row>5</xdr:row>
      <xdr:rowOff>63832</xdr:rowOff>
    </xdr:from>
    <xdr:to>
      <xdr:col>1</xdr:col>
      <xdr:colOff>182880</xdr:colOff>
      <xdr:row>8</xdr:row>
      <xdr:rowOff>124560</xdr:rowOff>
    </xdr:to>
    <xdr:pic>
      <xdr:nvPicPr>
        <xdr:cNvPr id="10" name="Imagem 9" descr="Image result for conciliação">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flipH="1">
          <a:off x="60960" y="1111582"/>
          <a:ext cx="750570" cy="613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19</xdr:row>
      <xdr:rowOff>0</xdr:rowOff>
    </xdr:from>
    <xdr:to>
      <xdr:col>18</xdr:col>
      <xdr:colOff>304800</xdr:colOff>
      <xdr:row>20</xdr:row>
      <xdr:rowOff>144780</xdr:rowOff>
    </xdr:to>
    <xdr:sp macro="" textlink="">
      <xdr:nvSpPr>
        <xdr:cNvPr id="11" name="AutoShape 1" descr="https://sigest.jt.jus.br/BSC/images/amarelo.png">
          <a:extLst>
            <a:ext uri="{FF2B5EF4-FFF2-40B4-BE49-F238E27FC236}">
              <a16:creationId xmlns:a16="http://schemas.microsoft.com/office/drawing/2014/main" xmlns="" id="{00000000-0008-0000-0700-00000B000000}"/>
            </a:ext>
          </a:extLst>
        </xdr:cNvPr>
        <xdr:cNvSpPr>
          <a:spLocks noChangeAspect="1" noChangeArrowheads="1"/>
        </xdr:cNvSpPr>
      </xdr:nvSpPr>
      <xdr:spPr bwMode="auto">
        <a:xfrm>
          <a:off x="5934075" y="3438525"/>
          <a:ext cx="304800" cy="306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748665</xdr:colOff>
      <xdr:row>25</xdr:row>
      <xdr:rowOff>55245</xdr:rowOff>
    </xdr:from>
    <xdr:to>
      <xdr:col>6</xdr:col>
      <xdr:colOff>53340</xdr:colOff>
      <xdr:row>25</xdr:row>
      <xdr:rowOff>131445</xdr:rowOff>
    </xdr:to>
    <xdr:sp macro="" textlink="">
      <xdr:nvSpPr>
        <xdr:cNvPr id="18" name="Fluxograma: Conector 17">
          <a:extLst>
            <a:ext uri="{FF2B5EF4-FFF2-40B4-BE49-F238E27FC236}">
              <a16:creationId xmlns:a16="http://schemas.microsoft.com/office/drawing/2014/main" xmlns="" id="{00000000-0008-0000-0700-000012000000}"/>
            </a:ext>
          </a:extLst>
        </xdr:cNvPr>
        <xdr:cNvSpPr/>
      </xdr:nvSpPr>
      <xdr:spPr>
        <a:xfrm>
          <a:off x="2167890" y="463677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15240</xdr:colOff>
      <xdr:row>28</xdr:row>
      <xdr:rowOff>74295</xdr:rowOff>
    </xdr:from>
    <xdr:to>
      <xdr:col>9</xdr:col>
      <xdr:colOff>15240</xdr:colOff>
      <xdr:row>28</xdr:row>
      <xdr:rowOff>150495</xdr:rowOff>
    </xdr:to>
    <xdr:sp macro="" textlink="">
      <xdr:nvSpPr>
        <xdr:cNvPr id="20" name="Fluxograma: Conector 19">
          <a:extLst>
            <a:ext uri="{FF2B5EF4-FFF2-40B4-BE49-F238E27FC236}">
              <a16:creationId xmlns:a16="http://schemas.microsoft.com/office/drawing/2014/main" xmlns="" id="{00000000-0008-0000-0700-000014000000}"/>
            </a:ext>
          </a:extLst>
        </xdr:cNvPr>
        <xdr:cNvSpPr/>
      </xdr:nvSpPr>
      <xdr:spPr>
        <a:xfrm>
          <a:off x="2644140" y="514159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2" name="Imagem 21">
          <a:extLst>
            <a:ext uri="{FF2B5EF4-FFF2-40B4-BE49-F238E27FC236}">
              <a16:creationId xmlns:a16="http://schemas.microsoft.com/office/drawing/2014/main" xmlns="" id="{00000000-0008-0000-07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158115</xdr:colOff>
      <xdr:row>25</xdr:row>
      <xdr:rowOff>55245</xdr:rowOff>
    </xdr:from>
    <xdr:to>
      <xdr:col>14</xdr:col>
      <xdr:colOff>72390</xdr:colOff>
      <xdr:row>25</xdr:row>
      <xdr:rowOff>131445</xdr:rowOff>
    </xdr:to>
    <xdr:sp macro="" textlink="">
      <xdr:nvSpPr>
        <xdr:cNvPr id="28" name="Fluxograma: Conector 27">
          <a:extLst>
            <a:ext uri="{FF2B5EF4-FFF2-40B4-BE49-F238E27FC236}">
              <a16:creationId xmlns:a16="http://schemas.microsoft.com/office/drawing/2014/main" xmlns="" id="{00000000-0008-0000-0700-00001C000000}"/>
            </a:ext>
          </a:extLst>
        </xdr:cNvPr>
        <xdr:cNvSpPr/>
      </xdr:nvSpPr>
      <xdr:spPr>
        <a:xfrm>
          <a:off x="4663440" y="4636770"/>
          <a:ext cx="85725"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95250</xdr:colOff>
      <xdr:row>29</xdr:row>
      <xdr:rowOff>47625</xdr:rowOff>
    </xdr:from>
    <xdr:to>
      <xdr:col>2</xdr:col>
      <xdr:colOff>327225</xdr:colOff>
      <xdr:row>30</xdr:row>
      <xdr:rowOff>10650</xdr:rowOff>
    </xdr:to>
    <xdr:sp macro="" textlink="">
      <xdr:nvSpPr>
        <xdr:cNvPr id="13" name="Texto Explicativo 2 (Sem Bordas) 12">
          <a:extLst>
            <a:ext uri="{FF2B5EF4-FFF2-40B4-BE49-F238E27FC236}">
              <a16:creationId xmlns:a16="http://schemas.microsoft.com/office/drawing/2014/main" xmlns="" id="{00000000-0008-0000-0700-00000D000000}"/>
            </a:ext>
          </a:extLst>
        </xdr:cNvPr>
        <xdr:cNvSpPr/>
      </xdr:nvSpPr>
      <xdr:spPr>
        <a:xfrm>
          <a:off x="723900" y="5276850"/>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17</xdr:col>
      <xdr:colOff>632460</xdr:colOff>
      <xdr:row>4</xdr:row>
      <xdr:rowOff>0</xdr:rowOff>
    </xdr:to>
    <xdr:sp macro="" textlink="">
      <xdr:nvSpPr>
        <xdr:cNvPr id="2" name="Retângulo de cantos arredondados 1">
          <a:extLst>
            <a:ext uri="{FF2B5EF4-FFF2-40B4-BE49-F238E27FC236}">
              <a16:creationId xmlns:a16="http://schemas.microsoft.com/office/drawing/2014/main" xmlns="" id="{00000000-0008-0000-0800-000002000000}"/>
            </a:ext>
          </a:extLst>
        </xdr:cNvPr>
        <xdr:cNvSpPr/>
      </xdr:nvSpPr>
      <xdr:spPr>
        <a:xfrm>
          <a:off x="0" y="590550"/>
          <a:ext cx="5918835" cy="276225"/>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050" b="1">
              <a:solidFill>
                <a:schemeClr val="bg1"/>
              </a:solidFill>
            </a:rPr>
            <a:t>                                                                       RELATÓRIO EXECUTIVO DE METAS - 2021</a:t>
          </a:r>
        </a:p>
      </xdr:txBody>
    </xdr:sp>
    <xdr:clientData/>
  </xdr:twoCellAnchor>
  <xdr:twoCellAnchor editAs="oneCell">
    <xdr:from>
      <xdr:col>15</xdr:col>
      <xdr:colOff>167640</xdr:colOff>
      <xdr:row>2</xdr:row>
      <xdr:rowOff>53340</xdr:rowOff>
    </xdr:from>
    <xdr:to>
      <xdr:col>17</xdr:col>
      <xdr:colOff>590550</xdr:colOff>
      <xdr:row>4</xdr:row>
      <xdr:rowOff>22860</xdr:rowOff>
    </xdr:to>
    <xdr:pic>
      <xdr:nvPicPr>
        <xdr:cNvPr id="4" name="Imagem 3" descr="Image result for metas png">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025390" y="443865"/>
          <a:ext cx="870585" cy="445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32385</xdr:colOff>
      <xdr:row>28</xdr:row>
      <xdr:rowOff>32385</xdr:rowOff>
    </xdr:from>
    <xdr:to>
      <xdr:col>15</xdr:col>
      <xdr:colOff>238125</xdr:colOff>
      <xdr:row>44</xdr:row>
      <xdr:rowOff>41910</xdr:rowOff>
    </xdr:to>
    <xdr:graphicFrame macro="">
      <xdr:nvGraphicFramePr>
        <xdr:cNvPr id="5" name="Gráfico 4">
          <a:extLst>
            <a:ext uri="{FF2B5EF4-FFF2-40B4-BE49-F238E27FC236}">
              <a16:creationId xmlns:a16="http://schemas.microsoft.com/office/drawing/2014/main" xmlns=""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89535</xdr:colOff>
      <xdr:row>27</xdr:row>
      <xdr:rowOff>13335</xdr:rowOff>
    </xdr:from>
    <xdr:to>
      <xdr:col>16</xdr:col>
      <xdr:colOff>104775</xdr:colOff>
      <xdr:row>44</xdr:row>
      <xdr:rowOff>34290</xdr:rowOff>
    </xdr:to>
    <xdr:sp macro="" textlink="">
      <xdr:nvSpPr>
        <xdr:cNvPr id="6" name="Retângulo de cantos arredondados 5">
          <a:extLst>
            <a:ext uri="{FF2B5EF4-FFF2-40B4-BE49-F238E27FC236}">
              <a16:creationId xmlns:a16="http://schemas.microsoft.com/office/drawing/2014/main" xmlns="" id="{00000000-0008-0000-0800-000006000000}"/>
            </a:ext>
          </a:extLst>
        </xdr:cNvPr>
        <xdr:cNvSpPr/>
      </xdr:nvSpPr>
      <xdr:spPr>
        <a:xfrm>
          <a:off x="718185" y="4899660"/>
          <a:ext cx="4491990" cy="3107055"/>
        </a:xfrm>
        <a:prstGeom prst="roundRect">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3810</xdr:colOff>
      <xdr:row>26</xdr:row>
      <xdr:rowOff>45720</xdr:rowOff>
    </xdr:from>
    <xdr:to>
      <xdr:col>7</xdr:col>
      <xdr:colOff>3810</xdr:colOff>
      <xdr:row>26</xdr:row>
      <xdr:rowOff>121920</xdr:rowOff>
    </xdr:to>
    <xdr:sp macro="" textlink="">
      <xdr:nvSpPr>
        <xdr:cNvPr id="16" name="Fluxograma: Conector 15">
          <a:extLst>
            <a:ext uri="{FF2B5EF4-FFF2-40B4-BE49-F238E27FC236}">
              <a16:creationId xmlns:a16="http://schemas.microsoft.com/office/drawing/2014/main" xmlns="" id="{00000000-0008-0000-0800-000010000000}"/>
            </a:ext>
          </a:extLst>
        </xdr:cNvPr>
        <xdr:cNvSpPr/>
      </xdr:nvSpPr>
      <xdr:spPr>
        <a:xfrm>
          <a:off x="2308860"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1905</xdr:colOff>
      <xdr:row>26</xdr:row>
      <xdr:rowOff>45720</xdr:rowOff>
    </xdr:from>
    <xdr:to>
      <xdr:col>7</xdr:col>
      <xdr:colOff>1905</xdr:colOff>
      <xdr:row>26</xdr:row>
      <xdr:rowOff>121920</xdr:rowOff>
    </xdr:to>
    <xdr:sp macro="" textlink="">
      <xdr:nvSpPr>
        <xdr:cNvPr id="18" name="Fluxograma: Conector 17">
          <a:extLst>
            <a:ext uri="{FF2B5EF4-FFF2-40B4-BE49-F238E27FC236}">
              <a16:creationId xmlns:a16="http://schemas.microsoft.com/office/drawing/2014/main" xmlns="" id="{00000000-0008-0000-0800-000012000000}"/>
            </a:ext>
          </a:extLst>
        </xdr:cNvPr>
        <xdr:cNvSpPr/>
      </xdr:nvSpPr>
      <xdr:spPr>
        <a:xfrm>
          <a:off x="230695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112395</xdr:colOff>
      <xdr:row>26</xdr:row>
      <xdr:rowOff>45720</xdr:rowOff>
    </xdr:from>
    <xdr:to>
      <xdr:col>6</xdr:col>
      <xdr:colOff>112395</xdr:colOff>
      <xdr:row>26</xdr:row>
      <xdr:rowOff>121920</xdr:rowOff>
    </xdr:to>
    <xdr:sp macro="" textlink="">
      <xdr:nvSpPr>
        <xdr:cNvPr id="20" name="Fluxograma: Conector 19">
          <a:extLst>
            <a:ext uri="{FF2B5EF4-FFF2-40B4-BE49-F238E27FC236}">
              <a16:creationId xmlns:a16="http://schemas.microsoft.com/office/drawing/2014/main" xmlns="" id="{00000000-0008-0000-0800-000014000000}"/>
            </a:ext>
          </a:extLst>
        </xdr:cNvPr>
        <xdr:cNvSpPr/>
      </xdr:nvSpPr>
      <xdr:spPr>
        <a:xfrm>
          <a:off x="2303145" y="4617720"/>
          <a:ext cx="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110490</xdr:colOff>
      <xdr:row>27</xdr:row>
      <xdr:rowOff>45720</xdr:rowOff>
    </xdr:from>
    <xdr:to>
      <xdr:col>6</xdr:col>
      <xdr:colOff>110490</xdr:colOff>
      <xdr:row>27</xdr:row>
      <xdr:rowOff>121920</xdr:rowOff>
    </xdr:to>
    <xdr:sp macro="" textlink="">
      <xdr:nvSpPr>
        <xdr:cNvPr id="23" name="Fluxograma: Conector 22">
          <a:extLst>
            <a:ext uri="{FF2B5EF4-FFF2-40B4-BE49-F238E27FC236}">
              <a16:creationId xmlns:a16="http://schemas.microsoft.com/office/drawing/2014/main" xmlns="" id="{00000000-0008-0000-0800-000017000000}"/>
            </a:ext>
          </a:extLst>
        </xdr:cNvPr>
        <xdr:cNvSpPr/>
      </xdr:nvSpPr>
      <xdr:spPr>
        <a:xfrm>
          <a:off x="2301240" y="4779645"/>
          <a:ext cx="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0</xdr:colOff>
      <xdr:row>0</xdr:row>
      <xdr:rowOff>0</xdr:rowOff>
    </xdr:from>
    <xdr:to>
      <xdr:col>2</xdr:col>
      <xdr:colOff>251325</xdr:colOff>
      <xdr:row>2</xdr:row>
      <xdr:rowOff>34393</xdr:rowOff>
    </xdr:to>
    <xdr:pic>
      <xdr:nvPicPr>
        <xdr:cNvPr id="25" name="Imagem 24">
          <a:extLst>
            <a:ext uri="{FF2B5EF4-FFF2-40B4-BE49-F238E27FC236}">
              <a16:creationId xmlns:a16="http://schemas.microsoft.com/office/drawing/2014/main" xmlns="" id="{00000000-0008-0000-0800-00001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080000" cy="42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4</xdr:row>
      <xdr:rowOff>57150</xdr:rowOff>
    </xdr:from>
    <xdr:to>
      <xdr:col>1</xdr:col>
      <xdr:colOff>173475</xdr:colOff>
      <xdr:row>9</xdr:row>
      <xdr:rowOff>10125</xdr:rowOff>
    </xdr:to>
    <xdr:grpSp>
      <xdr:nvGrpSpPr>
        <xdr:cNvPr id="26" name="Grupo 6">
          <a:extLst>
            <a:ext uri="{FF2B5EF4-FFF2-40B4-BE49-F238E27FC236}">
              <a16:creationId xmlns:a16="http://schemas.microsoft.com/office/drawing/2014/main" xmlns="" id="{00000000-0008-0000-0800-00001A000000}"/>
            </a:ext>
          </a:extLst>
        </xdr:cNvPr>
        <xdr:cNvGrpSpPr/>
      </xdr:nvGrpSpPr>
      <xdr:grpSpPr>
        <a:xfrm>
          <a:off x="89916" y="897636"/>
          <a:ext cx="753357" cy="823560"/>
          <a:chOff x="4640580" y="6536055"/>
          <a:chExt cx="1684020" cy="1114425"/>
        </a:xfrm>
      </xdr:grpSpPr>
      <xdr:pic>
        <xdr:nvPicPr>
          <xdr:cNvPr id="27" name="Imagem 26" descr="Image result for prazo médio">
            <a:extLst>
              <a:ext uri="{FF2B5EF4-FFF2-40B4-BE49-F238E27FC236}">
                <a16:creationId xmlns:a16="http://schemas.microsoft.com/office/drawing/2014/main" xmlns="" id="{00000000-0008-0000-0800-00001B000000}"/>
              </a:ext>
            </a:extLst>
          </xdr:cNvPr>
          <xdr:cNvPicPr>
            <a:picLocks noChangeAspect="1" noChangeArrowheads="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4640580" y="6536055"/>
            <a:ext cx="1485900" cy="11144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Imagem 27" descr="Image result for tempo duração processo">
            <a:extLst>
              <a:ext uri="{FF2B5EF4-FFF2-40B4-BE49-F238E27FC236}">
                <a16:creationId xmlns:a16="http://schemas.microsoft.com/office/drawing/2014/main" xmlns="" id="{00000000-0008-0000-0800-00001C000000}"/>
              </a:ext>
            </a:extLst>
          </xdr:cNvPr>
          <xdr:cNvPicPr>
            <a:picLocks noChangeAspect="1" noChangeArrowheads="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85460" y="6841052"/>
            <a:ext cx="739140" cy="76849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948690</xdr:colOff>
      <xdr:row>25</xdr:row>
      <xdr:rowOff>55245</xdr:rowOff>
    </xdr:from>
    <xdr:to>
      <xdr:col>10</xdr:col>
      <xdr:colOff>72390</xdr:colOff>
      <xdr:row>25</xdr:row>
      <xdr:rowOff>131445</xdr:rowOff>
    </xdr:to>
    <xdr:sp macro="" textlink="">
      <xdr:nvSpPr>
        <xdr:cNvPr id="29" name="Fluxograma: Conector 28">
          <a:extLst>
            <a:ext uri="{FF2B5EF4-FFF2-40B4-BE49-F238E27FC236}">
              <a16:creationId xmlns:a16="http://schemas.microsoft.com/office/drawing/2014/main" xmlns="" id="{00000000-0008-0000-0800-00001D000000}"/>
            </a:ext>
          </a:extLst>
        </xdr:cNvPr>
        <xdr:cNvSpPr/>
      </xdr:nvSpPr>
      <xdr:spPr>
        <a:xfrm>
          <a:off x="3577590" y="4617720"/>
          <a:ext cx="76200" cy="76200"/>
        </a:xfrm>
        <a:prstGeom prst="flowChartConnector">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729615</xdr:colOff>
      <xdr:row>25</xdr:row>
      <xdr:rowOff>55245</xdr:rowOff>
    </xdr:from>
    <xdr:to>
      <xdr:col>6</xdr:col>
      <xdr:colOff>34290</xdr:colOff>
      <xdr:row>25</xdr:row>
      <xdr:rowOff>131445</xdr:rowOff>
    </xdr:to>
    <xdr:sp macro="" textlink="">
      <xdr:nvSpPr>
        <xdr:cNvPr id="30" name="Fluxograma: Conector 29">
          <a:extLst>
            <a:ext uri="{FF2B5EF4-FFF2-40B4-BE49-F238E27FC236}">
              <a16:creationId xmlns:a16="http://schemas.microsoft.com/office/drawing/2014/main" xmlns="" id="{00000000-0008-0000-0800-00001E000000}"/>
            </a:ext>
          </a:extLst>
        </xdr:cNvPr>
        <xdr:cNvSpPr/>
      </xdr:nvSpPr>
      <xdr:spPr>
        <a:xfrm>
          <a:off x="2148840" y="4617720"/>
          <a:ext cx="76200" cy="76200"/>
        </a:xfrm>
        <a:prstGeom prst="flowChartConnector">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43815</xdr:colOff>
      <xdr:row>25</xdr:row>
      <xdr:rowOff>55245</xdr:rowOff>
    </xdr:from>
    <xdr:to>
      <xdr:col>13</xdr:col>
      <xdr:colOff>120015</xdr:colOff>
      <xdr:row>25</xdr:row>
      <xdr:rowOff>131445</xdr:rowOff>
    </xdr:to>
    <xdr:sp macro="" textlink="">
      <xdr:nvSpPr>
        <xdr:cNvPr id="31" name="Fluxograma: Conector 30">
          <a:extLst>
            <a:ext uri="{FF2B5EF4-FFF2-40B4-BE49-F238E27FC236}">
              <a16:creationId xmlns:a16="http://schemas.microsoft.com/office/drawing/2014/main" xmlns="" id="{00000000-0008-0000-0800-00001F000000}"/>
            </a:ext>
          </a:extLst>
        </xdr:cNvPr>
        <xdr:cNvSpPr/>
      </xdr:nvSpPr>
      <xdr:spPr>
        <a:xfrm>
          <a:off x="4549140" y="4617720"/>
          <a:ext cx="76200" cy="76200"/>
        </a:xfrm>
        <a:prstGeom prst="flowChartConnector">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28575</xdr:colOff>
      <xdr:row>29</xdr:row>
      <xdr:rowOff>19050</xdr:rowOff>
    </xdr:from>
    <xdr:to>
      <xdr:col>2</xdr:col>
      <xdr:colOff>460575</xdr:colOff>
      <xdr:row>29</xdr:row>
      <xdr:rowOff>163050</xdr:rowOff>
    </xdr:to>
    <xdr:sp macro="" textlink="">
      <xdr:nvSpPr>
        <xdr:cNvPr id="17" name="Texto Explicativo 2 (Sem Bordas) 16">
          <a:extLst>
            <a:ext uri="{FF2B5EF4-FFF2-40B4-BE49-F238E27FC236}">
              <a16:creationId xmlns:a16="http://schemas.microsoft.com/office/drawing/2014/main" xmlns="" id="{00000000-0008-0000-0800-000011000000}"/>
            </a:ext>
          </a:extLst>
        </xdr:cNvPr>
        <xdr:cNvSpPr/>
      </xdr:nvSpPr>
      <xdr:spPr>
        <a:xfrm>
          <a:off x="857250" y="5229225"/>
          <a:ext cx="432000" cy="144000"/>
        </a:xfrm>
        <a:prstGeom prst="callout2">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850">
              <a:solidFill>
                <a:sysClr val="windowText" lastClr="000000"/>
              </a:solidFill>
            </a:rPr>
            <a:t>Meta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t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ta%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GII/CEGI/SIE/SERVI&#199;O/METAS%202021/Meta%205/TCLNFIS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II/CEGI/SIE/SERVI&#199;O/METAS%202021/Perguntas%20Mensais/Perguntas%20mensais.Meta%2011_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ta%20Tempo%20M&#233;dio%201&#186;%20Gr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1-1ºG"/>
      <sheetName val="M1-2ºG"/>
      <sheetName val="M1-Geral"/>
      <sheetName val="Dados Meta 1"/>
    </sheetNames>
    <sheetDataSet>
      <sheetData sheetId="0"/>
      <sheetData sheetId="1"/>
      <sheetData sheetId="2"/>
      <sheetData sheetId="3">
        <row r="5">
          <cell r="B5">
            <v>17171</v>
          </cell>
          <cell r="D5">
            <v>9486</v>
          </cell>
          <cell r="L5">
            <v>0.5402357765248591</v>
          </cell>
          <cell r="M5">
            <v>0.5402357765248591</v>
          </cell>
          <cell r="N5">
            <v>1</v>
          </cell>
        </row>
        <row r="6">
          <cell r="B6">
            <v>25925</v>
          </cell>
          <cell r="D6">
            <v>21160</v>
          </cell>
          <cell r="L6">
            <v>0.81066584936020225</v>
          </cell>
          <cell r="M6">
            <v>0.70192395785616124</v>
          </cell>
          <cell r="N6">
            <v>1</v>
          </cell>
        </row>
        <row r="7">
          <cell r="B7">
            <v>29605</v>
          </cell>
          <cell r="D7">
            <v>25385</v>
          </cell>
          <cell r="L7">
            <v>0.85010548876460934</v>
          </cell>
          <cell r="M7">
            <v>0.76211915125136021</v>
          </cell>
          <cell r="N7">
            <v>1</v>
          </cell>
        </row>
        <row r="8">
          <cell r="B8">
            <v>25725</v>
          </cell>
          <cell r="D8">
            <v>24532</v>
          </cell>
          <cell r="L8">
            <v>0.94462841740469772</v>
          </cell>
          <cell r="M8">
            <v>0.80976791404074822</v>
          </cell>
          <cell r="N8">
            <v>1</v>
          </cell>
        </row>
        <row r="9">
          <cell r="B9">
            <v>26429</v>
          </cell>
          <cell r="D9">
            <v>26736</v>
          </cell>
          <cell r="L9">
            <v>1.0065507115428056</v>
          </cell>
          <cell r="M9">
            <v>0.85124157080523599</v>
          </cell>
          <cell r="N9">
            <v>1</v>
          </cell>
        </row>
        <row r="10">
          <cell r="B10">
            <v>26938</v>
          </cell>
          <cell r="D10">
            <v>27990</v>
          </cell>
          <cell r="L10">
            <v>1.0336804786173277</v>
          </cell>
          <cell r="M10">
            <v>0.88350846029766139</v>
          </cell>
          <cell r="N10">
            <v>1</v>
          </cell>
        </row>
        <row r="11">
          <cell r="B11">
            <v>26935</v>
          </cell>
          <cell r="D11">
            <v>27015</v>
          </cell>
          <cell r="L11">
            <v>0.99712102757169752</v>
          </cell>
          <cell r="M11">
            <v>0.90059316720212634</v>
          </cell>
          <cell r="N11">
            <v>1</v>
          </cell>
        </row>
        <row r="12">
          <cell r="B12">
            <v>27641</v>
          </cell>
          <cell r="D12">
            <v>29460</v>
          </cell>
          <cell r="L12">
            <v>1.0534220124436817</v>
          </cell>
          <cell r="M12">
            <v>0.92112746416631441</v>
          </cell>
          <cell r="N12">
            <v>1</v>
          </cell>
        </row>
        <row r="13">
          <cell r="B13">
            <v>26565</v>
          </cell>
          <cell r="D13">
            <v>28541</v>
          </cell>
          <cell r="L13">
            <v>1.0636926058437686</v>
          </cell>
          <cell r="M13">
            <v>0.93740825053719978</v>
          </cell>
          <cell r="N13">
            <v>1</v>
          </cell>
        </row>
        <row r="14">
          <cell r="B14">
            <v>25273</v>
          </cell>
          <cell r="D14">
            <v>27741</v>
          </cell>
          <cell r="L14">
            <v>1.0869871870224521</v>
          </cell>
          <cell r="M14">
            <v>0.95206402210835395</v>
          </cell>
          <cell r="N14">
            <v>1</v>
          </cell>
        </row>
        <row r="15">
          <cell r="B15">
            <v>23986</v>
          </cell>
          <cell r="D15">
            <v>28226</v>
          </cell>
          <cell r="L15">
            <v>1.1671835586982591</v>
          </cell>
          <cell r="M15">
            <v>0.97033896816839182</v>
          </cell>
          <cell r="N15">
            <v>1</v>
          </cell>
        </row>
        <row r="16">
          <cell r="B16">
            <v>23533</v>
          </cell>
          <cell r="D16">
            <v>17680</v>
          </cell>
          <cell r="L16">
            <v>0.74564548100037953</v>
          </cell>
          <cell r="M16">
            <v>0.95306831114007529</v>
          </cell>
          <cell r="N16">
            <v>1</v>
          </cell>
        </row>
        <row r="17">
          <cell r="N17">
            <v>1</v>
          </cell>
        </row>
        <row r="21">
          <cell r="B21">
            <v>4526</v>
          </cell>
          <cell r="D21">
            <v>3607</v>
          </cell>
          <cell r="L21">
            <v>0.72342559165663856</v>
          </cell>
          <cell r="M21">
            <v>0.72342559165663856</v>
          </cell>
        </row>
        <row r="22">
          <cell r="B22">
            <v>10257</v>
          </cell>
          <cell r="D22">
            <v>13448</v>
          </cell>
          <cell r="L22">
            <v>1.2658132530120483</v>
          </cell>
          <cell r="M22">
            <v>1.0926388621948875</v>
          </cell>
        </row>
        <row r="23">
          <cell r="B23">
            <v>10641</v>
          </cell>
          <cell r="D23">
            <v>13909</v>
          </cell>
          <cell r="L23">
            <v>1.2237374626077775</v>
          </cell>
          <cell r="M23">
            <v>1.1479202194706013</v>
          </cell>
        </row>
        <row r="24">
          <cell r="B24">
            <v>9670</v>
          </cell>
          <cell r="D24">
            <v>12877</v>
          </cell>
          <cell r="L24">
            <v>1.2406782927064264</v>
          </cell>
          <cell r="M24">
            <v>1.1737256371814093</v>
          </cell>
        </row>
        <row r="25">
          <cell r="B25">
            <v>13863</v>
          </cell>
          <cell r="D25">
            <v>11577</v>
          </cell>
          <cell r="L25">
            <v>0.80771645852229124</v>
          </cell>
          <cell r="M25">
            <v>1.0722467301292469</v>
          </cell>
        </row>
        <row r="26">
          <cell r="B26">
            <v>13428</v>
          </cell>
          <cell r="D26">
            <v>13665</v>
          </cell>
          <cell r="L26">
            <v>0.99744525547445251</v>
          </cell>
          <cell r="M26">
            <v>1.0565896333909426</v>
          </cell>
        </row>
        <row r="27">
          <cell r="B27">
            <v>12236</v>
          </cell>
          <cell r="D27">
            <v>11834</v>
          </cell>
          <cell r="L27">
            <v>0.95674670547336083</v>
          </cell>
          <cell r="M27">
            <v>1.0407197335082508</v>
          </cell>
        </row>
        <row r="28">
          <cell r="B28">
            <v>12674</v>
          </cell>
          <cell r="D28">
            <v>12562</v>
          </cell>
          <cell r="L28">
            <v>0.98471427451595206</v>
          </cell>
          <cell r="M28">
            <v>1.0328372391085772</v>
          </cell>
        </row>
        <row r="29">
          <cell r="B29">
            <v>13174</v>
          </cell>
          <cell r="D29">
            <v>13229</v>
          </cell>
          <cell r="L29">
            <v>0.99331731491214892</v>
          </cell>
          <cell r="M29">
            <v>1.0277777777777777</v>
          </cell>
        </row>
        <row r="30">
          <cell r="B30">
            <v>12568</v>
          </cell>
          <cell r="D30">
            <v>9912</v>
          </cell>
          <cell r="L30">
            <v>0.78523330428582749</v>
          </cell>
          <cell r="M30">
            <v>1.0014942548477406</v>
          </cell>
        </row>
        <row r="31">
          <cell r="B31">
            <v>12701</v>
          </cell>
          <cell r="D31">
            <v>10563</v>
          </cell>
          <cell r="L31">
            <v>0.82970701437436178</v>
          </cell>
          <cell r="M31">
            <v>0.98457143741871556</v>
          </cell>
        </row>
        <row r="32">
          <cell r="B32">
            <v>8981</v>
          </cell>
          <cell r="D32">
            <v>5128</v>
          </cell>
          <cell r="L32">
            <v>0.57315301218285464</v>
          </cell>
          <cell r="M32">
            <v>0.95792849799452662</v>
          </cell>
        </row>
        <row r="38">
          <cell r="B38">
            <v>21697</v>
          </cell>
          <cell r="D38">
            <v>13093</v>
          </cell>
          <cell r="L38">
            <v>0.58077537260468415</v>
          </cell>
          <cell r="M38">
            <v>0.58077537260468415</v>
          </cell>
        </row>
        <row r="39">
          <cell r="B39">
            <v>36182</v>
          </cell>
          <cell r="D39">
            <v>34608</v>
          </cell>
          <cell r="L39">
            <v>0.94235534377127295</v>
          </cell>
          <cell r="M39">
            <v>0.8048356617398934</v>
          </cell>
        </row>
        <row r="40">
          <cell r="B40">
            <v>40246</v>
          </cell>
          <cell r="D40">
            <v>39294</v>
          </cell>
          <cell r="L40">
            <v>0.95313637025178288</v>
          </cell>
          <cell r="M40">
            <v>0.86568218681898246</v>
          </cell>
        </row>
        <row r="41">
          <cell r="B41">
            <v>35395</v>
          </cell>
          <cell r="D41">
            <v>37409</v>
          </cell>
          <cell r="L41">
            <v>1.0291900517222405</v>
          </cell>
          <cell r="M41">
            <v>0.90912014030985089</v>
          </cell>
        </row>
        <row r="42">
          <cell r="B42">
            <v>40292</v>
          </cell>
          <cell r="D42">
            <v>38313</v>
          </cell>
          <cell r="L42">
            <v>0.93688560669046805</v>
          </cell>
          <cell r="M42">
            <v>0.91551372001822962</v>
          </cell>
        </row>
        <row r="43">
          <cell r="B43">
            <v>40366</v>
          </cell>
          <cell r="D43">
            <v>41655</v>
          </cell>
          <cell r="L43">
            <v>1.021531745837114</v>
          </cell>
          <cell r="M43">
            <v>0.93530243605526542</v>
          </cell>
        </row>
        <row r="44">
          <cell r="B44">
            <v>39171</v>
          </cell>
          <cell r="D44">
            <v>38849</v>
          </cell>
          <cell r="L44">
            <v>0.98449101644661818</v>
          </cell>
          <cell r="M44">
            <v>0.94283034007962196</v>
          </cell>
        </row>
        <row r="45">
          <cell r="B45">
            <v>40315</v>
          </cell>
          <cell r="D45">
            <v>42022</v>
          </cell>
          <cell r="L45">
            <v>1.0319237758459801</v>
          </cell>
          <cell r="M45">
            <v>0.95498007968127485</v>
          </cell>
        </row>
        <row r="46">
          <cell r="B46">
            <v>39739</v>
          </cell>
          <cell r="D46">
            <v>41770</v>
          </cell>
          <cell r="L46">
            <v>1.040374604597873</v>
          </cell>
          <cell r="M46">
            <v>0.96510131685348155</v>
          </cell>
        </row>
        <row r="47">
          <cell r="B47">
            <v>37841</v>
          </cell>
          <cell r="D47">
            <v>37653</v>
          </cell>
          <cell r="L47">
            <v>0.98715360616626902</v>
          </cell>
          <cell r="M47">
            <v>0.96733513714255404</v>
          </cell>
        </row>
        <row r="48">
          <cell r="B48">
            <v>36687</v>
          </cell>
          <cell r="D48">
            <v>38789</v>
          </cell>
          <cell r="L48">
            <v>1.0508222035597214</v>
          </cell>
          <cell r="M48">
            <v>0.97478327679684551</v>
          </cell>
        </row>
        <row r="49">
          <cell r="B49">
            <v>32514</v>
          </cell>
          <cell r="D49">
            <v>22808</v>
          </cell>
          <cell r="L49">
            <v>0.69841075420277432</v>
          </cell>
          <cell r="M49">
            <v>0.95457375242974996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 2 1ºGrau"/>
      <sheetName val="Meta 2 2ºGrau"/>
      <sheetName val="Meta 2 Total Tribunal"/>
      <sheetName val="Dados Meta 2"/>
    </sheetNames>
    <sheetDataSet>
      <sheetData sheetId="0"/>
      <sheetData sheetId="1"/>
      <sheetData sheetId="2"/>
      <sheetData sheetId="3">
        <row r="6">
          <cell r="B6">
            <v>32531</v>
          </cell>
          <cell r="G6">
            <v>1314</v>
          </cell>
          <cell r="K6">
            <v>0.78169783314634878</v>
          </cell>
        </row>
        <row r="7">
          <cell r="B7">
            <v>29899</v>
          </cell>
          <cell r="G7">
            <v>2667</v>
          </cell>
          <cell r="K7">
            <v>0.80552914454208624</v>
          </cell>
        </row>
        <row r="8">
          <cell r="B8">
            <v>27130</v>
          </cell>
          <cell r="G8">
            <v>2854</v>
          </cell>
          <cell r="K8">
            <v>0.83068464815580112</v>
          </cell>
        </row>
        <row r="9">
          <cell r="B9">
            <v>24924</v>
          </cell>
          <cell r="G9">
            <v>2233</v>
          </cell>
          <cell r="K9">
            <v>0.85062317893407247</v>
          </cell>
        </row>
        <row r="10">
          <cell r="B10">
            <v>22642</v>
          </cell>
          <cell r="G10">
            <v>2278</v>
          </cell>
          <cell r="K10">
            <v>0.8711845172827638</v>
          </cell>
        </row>
        <row r="11">
          <cell r="B11">
            <v>20480</v>
          </cell>
          <cell r="G11">
            <v>2161</v>
          </cell>
          <cell r="K11">
            <v>0.89067021730536156</v>
          </cell>
        </row>
        <row r="12">
          <cell r="B12">
            <v>18551</v>
          </cell>
          <cell r="G12">
            <v>1934</v>
          </cell>
          <cell r="K12">
            <v>0.90806446655629058</v>
          </cell>
        </row>
        <row r="13">
          <cell r="B13">
            <v>16677</v>
          </cell>
          <cell r="G13">
            <v>1945</v>
          </cell>
          <cell r="K13">
            <v>0.92504465648958101</v>
          </cell>
        </row>
        <row r="14">
          <cell r="B14">
            <v>15024</v>
          </cell>
          <cell r="G14">
            <v>1751</v>
          </cell>
          <cell r="K14">
            <v>0.94004567201330913</v>
          </cell>
        </row>
        <row r="15">
          <cell r="B15">
            <v>13242</v>
          </cell>
          <cell r="G15">
            <v>1820</v>
          </cell>
          <cell r="K15">
            <v>0.9561224172125069</v>
          </cell>
        </row>
        <row r="16">
          <cell r="B16">
            <v>11547</v>
          </cell>
          <cell r="G16">
            <v>1727</v>
          </cell>
          <cell r="K16">
            <v>0.97140118488438543</v>
          </cell>
        </row>
        <row r="17">
          <cell r="B17">
            <v>10525</v>
          </cell>
          <cell r="G17">
            <v>1074</v>
          </cell>
          <cell r="K17">
            <v>0.98063545069309388</v>
          </cell>
        </row>
        <row r="18">
          <cell r="K18">
            <v>0.98063545069309388</v>
          </cell>
        </row>
        <row r="23">
          <cell r="B23">
            <v>4727</v>
          </cell>
          <cell r="G23">
            <v>125</v>
          </cell>
          <cell r="K23">
            <v>0.96233787828400397</v>
          </cell>
        </row>
        <row r="24">
          <cell r="B24">
            <v>4150</v>
          </cell>
          <cell r="G24">
            <v>705</v>
          </cell>
          <cell r="K24">
            <v>0.97640392905741491</v>
          </cell>
        </row>
        <row r="25">
          <cell r="B25">
            <v>3690</v>
          </cell>
          <cell r="G25">
            <v>685</v>
          </cell>
          <cell r="K25">
            <v>0.98779848067107046</v>
          </cell>
        </row>
        <row r="26">
          <cell r="B26">
            <v>3239</v>
          </cell>
          <cell r="G26">
            <v>659</v>
          </cell>
          <cell r="K26">
            <v>0.99883976019351006</v>
          </cell>
        </row>
        <row r="27">
          <cell r="B27">
            <v>2865</v>
          </cell>
          <cell r="G27">
            <v>498</v>
          </cell>
          <cell r="K27">
            <v>1.0078483116281662</v>
          </cell>
        </row>
        <row r="28">
          <cell r="B28">
            <v>2567</v>
          </cell>
          <cell r="G28">
            <v>427</v>
          </cell>
          <cell r="K28">
            <v>1.0150310481465681</v>
          </cell>
        </row>
        <row r="29">
          <cell r="B29">
            <v>2340</v>
          </cell>
          <cell r="G29">
            <v>314</v>
          </cell>
          <cell r="K29">
            <v>1.0204619376761461</v>
          </cell>
        </row>
        <row r="30">
          <cell r="B30">
            <v>2110</v>
          </cell>
          <cell r="G30">
            <v>307</v>
          </cell>
          <cell r="K30">
            <v>1.0259316884194301</v>
          </cell>
        </row>
        <row r="31">
          <cell r="B31">
            <v>1910</v>
          </cell>
          <cell r="G31">
            <v>274</v>
          </cell>
          <cell r="K31">
            <v>1.0306799452794158</v>
          </cell>
        </row>
        <row r="32">
          <cell r="B32">
            <v>1759</v>
          </cell>
          <cell r="G32">
            <v>198</v>
          </cell>
          <cell r="K32">
            <v>1.0342468932130988</v>
          </cell>
        </row>
        <row r="33">
          <cell r="B33">
            <v>1583</v>
          </cell>
          <cell r="G33">
            <v>189</v>
          </cell>
          <cell r="K33">
            <v>1.0383618237603633</v>
          </cell>
        </row>
        <row r="34">
          <cell r="B34">
            <v>1511</v>
          </cell>
          <cell r="G34">
            <v>73</v>
          </cell>
          <cell r="K34">
            <v>1.0400412379498247</v>
          </cell>
        </row>
        <row r="35">
          <cell r="K35">
            <v>1.0400412379498247</v>
          </cell>
        </row>
        <row r="41">
          <cell r="B41">
            <v>37258</v>
          </cell>
          <cell r="G41">
            <v>1439</v>
          </cell>
          <cell r="K41">
            <v>0.83122419250036683</v>
          </cell>
        </row>
        <row r="42">
          <cell r="B42">
            <v>34049</v>
          </cell>
          <cell r="G42">
            <v>3372</v>
          </cell>
          <cell r="K42">
            <v>0.85246477907823681</v>
          </cell>
        </row>
        <row r="43">
          <cell r="B43">
            <v>30820</v>
          </cell>
          <cell r="G43">
            <v>3539</v>
          </cell>
          <cell r="K43">
            <v>0.87397390703297106</v>
          </cell>
        </row>
        <row r="44">
          <cell r="B44">
            <v>28163</v>
          </cell>
          <cell r="G44">
            <v>2892</v>
          </cell>
          <cell r="K44">
            <v>0.89158977882860202</v>
          </cell>
        </row>
        <row r="45">
          <cell r="B45">
            <v>25507</v>
          </cell>
          <cell r="G45">
            <v>2776</v>
          </cell>
          <cell r="K45">
            <v>0.90903320176299562</v>
          </cell>
        </row>
        <row r="46">
          <cell r="B46">
            <v>23047</v>
          </cell>
          <cell r="G46">
            <v>2588</v>
          </cell>
          <cell r="K46">
            <v>0.92518208769227595</v>
          </cell>
        </row>
        <row r="47">
          <cell r="B47">
            <v>20891</v>
          </cell>
          <cell r="G47">
            <v>2248</v>
          </cell>
          <cell r="K47">
            <v>0.9392981568233566</v>
          </cell>
        </row>
        <row r="48">
          <cell r="B48">
            <v>18787</v>
          </cell>
          <cell r="G48">
            <v>2252</v>
          </cell>
          <cell r="K48">
            <v>0.95310164293292765</v>
          </cell>
        </row>
        <row r="49">
          <cell r="B49">
            <v>16934</v>
          </cell>
          <cell r="G49">
            <v>2025</v>
          </cell>
          <cell r="K49">
            <v>0.96526566274984238</v>
          </cell>
        </row>
        <row r="50">
          <cell r="B50">
            <v>15001</v>
          </cell>
          <cell r="G50">
            <v>2018</v>
          </cell>
          <cell r="K50">
            <v>0.97787243209635832</v>
          </cell>
        </row>
        <row r="51">
          <cell r="B51">
            <v>13130</v>
          </cell>
          <cell r="G51">
            <v>1916</v>
          </cell>
          <cell r="K51">
            <v>0.99004335528943743</v>
          </cell>
        </row>
        <row r="52">
          <cell r="B52">
            <v>12036</v>
          </cell>
          <cell r="G52">
            <v>1147</v>
          </cell>
          <cell r="K52">
            <v>0.99716938214041895</v>
          </cell>
        </row>
        <row r="53">
          <cell r="K53">
            <v>0.99716938214041895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º Grau"/>
      <sheetName val="Dados Meta 3"/>
    </sheetNames>
    <sheetDataSet>
      <sheetData sheetId="0">
        <row r="12">
          <cell r="Q12">
            <v>1</v>
          </cell>
        </row>
        <row r="13">
          <cell r="Q13">
            <v>1.0639846571539624</v>
          </cell>
        </row>
        <row r="14">
          <cell r="Q14">
            <v>1.0678689140978652</v>
          </cell>
        </row>
        <row r="15">
          <cell r="Q15">
            <v>1.0781501891152852</v>
          </cell>
        </row>
        <row r="16">
          <cell r="Q16">
            <v>1.0853005970011638</v>
          </cell>
        </row>
        <row r="17">
          <cell r="Q17">
            <v>1.083299481383593</v>
          </cell>
        </row>
        <row r="18">
          <cell r="Q18">
            <v>1.0762267578073661</v>
          </cell>
        </row>
        <row r="19">
          <cell r="Q19">
            <v>1.0653401737251484</v>
          </cell>
        </row>
        <row r="20">
          <cell r="Q20">
            <v>1.0620503464827828</v>
          </cell>
        </row>
        <row r="21">
          <cell r="Q21">
            <v>1.0529512458554935</v>
          </cell>
        </row>
        <row r="22">
          <cell r="Q22">
            <v>1.0460569075336354</v>
          </cell>
        </row>
        <row r="23">
          <cell r="Q23">
            <v>1.0362391241435864</v>
          </cell>
        </row>
      </sheetData>
      <sheetData sheetId="1">
        <row r="6">
          <cell r="F6">
            <v>4655</v>
          </cell>
          <cell r="H6">
            <v>9171</v>
          </cell>
          <cell r="K6">
            <v>1</v>
          </cell>
        </row>
        <row r="7">
          <cell r="F7">
            <v>11417</v>
          </cell>
          <cell r="H7">
            <v>20283</v>
          </cell>
          <cell r="K7">
            <v>1.0639846571539624</v>
          </cell>
        </row>
        <row r="8">
          <cell r="F8">
            <v>13548</v>
          </cell>
          <cell r="H8">
            <v>24631</v>
          </cell>
          <cell r="K8">
            <v>1.0678689140978652</v>
          </cell>
        </row>
        <row r="9">
          <cell r="F9">
            <v>13352</v>
          </cell>
          <cell r="H9">
            <v>23632</v>
          </cell>
          <cell r="K9">
            <v>1.0781501891152852</v>
          </cell>
        </row>
        <row r="10">
          <cell r="F10">
            <v>14668</v>
          </cell>
          <cell r="H10">
            <v>25841</v>
          </cell>
          <cell r="K10">
            <v>1.0853005970011638</v>
          </cell>
        </row>
        <row r="11">
          <cell r="F11">
            <v>14853</v>
          </cell>
          <cell r="H11">
            <v>26926</v>
          </cell>
          <cell r="K11">
            <v>1.083299481383593</v>
          </cell>
        </row>
        <row r="12">
          <cell r="F12">
            <v>13944</v>
          </cell>
          <cell r="H12">
            <v>26121</v>
          </cell>
          <cell r="K12">
            <v>1.0762267578073661</v>
          </cell>
        </row>
        <row r="13">
          <cell r="F13">
            <v>14651</v>
          </cell>
          <cell r="H13">
            <v>28416</v>
          </cell>
          <cell r="K13">
            <v>1.0653401737251484</v>
          </cell>
        </row>
        <row r="14">
          <cell r="F14">
            <v>14577</v>
          </cell>
          <cell r="H14">
            <v>27336</v>
          </cell>
          <cell r="K14">
            <v>1.0620503464827828</v>
          </cell>
        </row>
        <row r="15">
          <cell r="F15">
            <v>13384</v>
          </cell>
          <cell r="H15">
            <v>26620</v>
          </cell>
          <cell r="K15">
            <v>1.0529512458554935</v>
          </cell>
        </row>
        <row r="16">
          <cell r="F16">
            <v>13629</v>
          </cell>
          <cell r="H16">
            <v>26980</v>
          </cell>
          <cell r="K16">
            <v>1.0460569075336354</v>
          </cell>
        </row>
        <row r="17">
          <cell r="F17">
            <v>7758</v>
          </cell>
          <cell r="H17">
            <v>17118</v>
          </cell>
          <cell r="K17">
            <v>1.0362391241435864</v>
          </cell>
        </row>
        <row r="18">
          <cell r="K18">
            <v>1.0362391241435864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TCLNFISC2019"/>
      <sheetName val="1G_2019"/>
      <sheetName val="2G_2019"/>
    </sheetNames>
    <sheetDataSet>
      <sheetData sheetId="0">
        <row r="2">
          <cell r="F2">
            <v>16658</v>
          </cell>
          <cell r="L2">
            <v>4991</v>
          </cell>
          <cell r="N2">
            <v>0.96206298210771857</v>
          </cell>
          <cell r="O2">
            <v>0.94542969604198557</v>
          </cell>
          <cell r="P2">
            <v>0.9591927988845893</v>
          </cell>
        </row>
        <row r="3">
          <cell r="F3">
            <v>33575</v>
          </cell>
          <cell r="L3">
            <v>11358</v>
          </cell>
          <cell r="N3">
            <v>0.89440503836833607</v>
          </cell>
          <cell r="O3">
            <v>0.83810627215653655</v>
          </cell>
          <cell r="P3">
            <v>0.88454104771521469</v>
          </cell>
        </row>
        <row r="4">
          <cell r="F4">
            <v>34903</v>
          </cell>
          <cell r="L4">
            <v>12444</v>
          </cell>
          <cell r="N4">
            <v>0.83448754809768544</v>
          </cell>
          <cell r="O4">
            <v>0.74121908254242164</v>
          </cell>
          <cell r="P4">
            <v>0.81789222192726307</v>
          </cell>
        </row>
        <row r="5">
          <cell r="F5">
            <v>34158</v>
          </cell>
          <cell r="L5">
            <v>11857</v>
          </cell>
          <cell r="N5">
            <v>0.7831627039050465</v>
          </cell>
          <cell r="O5">
            <v>0.66572373073697022</v>
          </cell>
          <cell r="P5">
            <v>0.76189284708973193</v>
          </cell>
        </row>
        <row r="6">
          <cell r="F6">
            <v>42927</v>
          </cell>
          <cell r="L6">
            <v>15819</v>
          </cell>
          <cell r="N6">
            <v>0.7241954197018825</v>
          </cell>
          <cell r="O6">
            <v>0.57815511496914729</v>
          </cell>
          <cell r="P6">
            <v>0.69710704408023461</v>
          </cell>
        </row>
        <row r="7">
          <cell r="F7">
            <v>41411</v>
          </cell>
          <cell r="L7">
            <v>12752</v>
          </cell>
          <cell r="N7">
            <v>0.67433725743710204</v>
          </cell>
          <cell r="O7">
            <v>0.52924974837463612</v>
          </cell>
          <cell r="P7">
            <v>0.64670168461822441</v>
          </cell>
        </row>
        <row r="8">
          <cell r="F8">
            <v>40578</v>
          </cell>
          <cell r="L8">
            <v>13387</v>
          </cell>
          <cell r="N8">
            <v>0.63214157072734045</v>
          </cell>
          <cell r="O8">
            <v>0.48091641427153109</v>
          </cell>
          <cell r="P8">
            <v>0.60288767414354982</v>
          </cell>
        </row>
        <row r="9">
          <cell r="F9">
            <v>40407</v>
          </cell>
          <cell r="L9">
            <v>12377</v>
          </cell>
          <cell r="N9">
            <v>0.59464739401729005</v>
          </cell>
          <cell r="O9">
            <v>0.44613868545038954</v>
          </cell>
          <cell r="P9">
            <v>0.56548320422313447</v>
          </cell>
        </row>
        <row r="10">
          <cell r="F10">
            <v>39948</v>
          </cell>
          <cell r="L10">
            <v>12562</v>
          </cell>
          <cell r="N10">
            <v>0.56043750558941574</v>
          </cell>
          <cell r="O10">
            <v>0.41738626390890277</v>
          </cell>
          <cell r="P10">
            <v>0.53181565929182439</v>
          </cell>
        </row>
        <row r="11">
          <cell r="F11">
            <v>36278</v>
          </cell>
          <cell r="L11">
            <v>11406</v>
          </cell>
          <cell r="N11">
            <v>0.53256578350480721</v>
          </cell>
          <cell r="O11">
            <v>0.39645033462039991</v>
          </cell>
          <cell r="P11">
            <v>0.50487025556582199</v>
          </cell>
        </row>
        <row r="12">
          <cell r="F12">
            <v>37440</v>
          </cell>
          <cell r="L12">
            <v>11706</v>
          </cell>
          <cell r="N12">
            <v>0.50391881467228139</v>
          </cell>
          <cell r="O12">
            <v>0.37695685967831921</v>
          </cell>
          <cell r="P12">
            <v>0.47761238269694761</v>
          </cell>
        </row>
        <row r="13">
          <cell r="F13">
            <v>24037</v>
          </cell>
          <cell r="L13">
            <v>8799</v>
          </cell>
          <cell r="N13">
            <v>0.49131323454266734</v>
          </cell>
          <cell r="O13">
            <v>0.36209861860762965</v>
          </cell>
          <cell r="P13">
            <v>0.46436815377512908</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e-Gestão"/>
      <sheetName val="SIGEST (e-Gestão)"/>
    </sheetNames>
    <sheetDataSet>
      <sheetData sheetId="0">
        <row r="6">
          <cell r="B6">
            <v>603877</v>
          </cell>
          <cell r="C6">
            <v>603844</v>
          </cell>
        </row>
        <row r="7">
          <cell r="B7">
            <v>607644</v>
          </cell>
          <cell r="C7">
            <v>607225</v>
          </cell>
        </row>
        <row r="8">
          <cell r="B8">
            <v>614073</v>
          </cell>
          <cell r="C8">
            <v>614044</v>
          </cell>
        </row>
        <row r="9">
          <cell r="B9">
            <v>617298</v>
          </cell>
          <cell r="C9">
            <v>617152</v>
          </cell>
        </row>
        <row r="10">
          <cell r="B10">
            <v>615832</v>
          </cell>
          <cell r="C10">
            <v>615784</v>
          </cell>
        </row>
        <row r="11">
          <cell r="B11">
            <v>613881</v>
          </cell>
          <cell r="C11">
            <v>613844</v>
          </cell>
        </row>
        <row r="12">
          <cell r="B12">
            <v>613418</v>
          </cell>
          <cell r="C12">
            <v>613414</v>
          </cell>
        </row>
        <row r="13">
          <cell r="B13">
            <v>611769</v>
          </cell>
          <cell r="C13">
            <v>611769</v>
          </cell>
        </row>
        <row r="14">
          <cell r="B14">
            <v>609204</v>
          </cell>
          <cell r="C14">
            <v>609204</v>
          </cell>
        </row>
        <row r="15">
          <cell r="B15">
            <v>607965</v>
          </cell>
          <cell r="C15">
            <v>607965</v>
          </cell>
        </row>
        <row r="16">
          <cell r="B16">
            <v>608222</v>
          </cell>
          <cell r="C16">
            <v>608222</v>
          </cell>
        </row>
        <row r="17">
          <cell r="B17">
            <v>607964</v>
          </cell>
          <cell r="C17">
            <v>607964</v>
          </cell>
        </row>
        <row r="18">
          <cell r="B18">
            <v>607964</v>
          </cell>
          <cell r="C18">
            <v>607964</v>
          </cell>
        </row>
        <row r="22">
          <cell r="B22">
            <v>98594</v>
          </cell>
          <cell r="C22">
            <v>94783</v>
          </cell>
        </row>
        <row r="23">
          <cell r="B23">
            <v>96671</v>
          </cell>
          <cell r="C23">
            <v>93472</v>
          </cell>
        </row>
        <row r="24">
          <cell r="B24">
            <v>94000</v>
          </cell>
          <cell r="C24">
            <v>91493</v>
          </cell>
        </row>
        <row r="25">
          <cell r="B25">
            <v>91902</v>
          </cell>
          <cell r="C25">
            <v>89143</v>
          </cell>
        </row>
        <row r="26">
          <cell r="B26">
            <v>87492</v>
          </cell>
          <cell r="C26">
            <v>86963</v>
          </cell>
        </row>
        <row r="27">
          <cell r="B27">
            <v>87677</v>
          </cell>
          <cell r="C27">
            <v>87448</v>
          </cell>
        </row>
        <row r="28">
          <cell r="B28">
            <v>86311</v>
          </cell>
          <cell r="C28">
            <v>86152</v>
          </cell>
        </row>
        <row r="29">
          <cell r="B29">
            <v>86248</v>
          </cell>
          <cell r="C29">
            <v>86248</v>
          </cell>
        </row>
        <row r="30">
          <cell r="B30">
            <v>86121</v>
          </cell>
          <cell r="C30">
            <v>86121</v>
          </cell>
        </row>
        <row r="31">
          <cell r="B31">
            <v>87706</v>
          </cell>
          <cell r="C31">
            <v>87706</v>
          </cell>
        </row>
        <row r="32">
          <cell r="B32">
            <v>88553</v>
          </cell>
          <cell r="C32">
            <v>88553</v>
          </cell>
        </row>
        <row r="33">
          <cell r="B33">
            <v>88658</v>
          </cell>
          <cell r="C33">
            <v>88658</v>
          </cell>
        </row>
        <row r="34">
          <cell r="B34">
            <v>88658</v>
          </cell>
          <cell r="C34">
            <v>88658</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º Grau"/>
      <sheetName val="TRT2 Dados Sigest"/>
    </sheetNames>
    <sheetDataSet>
      <sheetData sheetId="0">
        <row r="12">
          <cell r="J12">
            <v>233.74</v>
          </cell>
          <cell r="Q12">
            <v>0.9565178571428572</v>
          </cell>
        </row>
      </sheetData>
      <sheetData sheetId="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tabSelected="1" workbookViewId="0">
      <selection activeCell="K3" sqref="K3"/>
    </sheetView>
  </sheetViews>
  <sheetFormatPr defaultColWidth="9.140625" defaultRowHeight="15" x14ac:dyDescent="0.25"/>
  <cols>
    <col min="1" max="1" width="1.85546875" style="35" customWidth="1"/>
    <col min="2" max="2" width="3" style="35" customWidth="1"/>
    <col min="3" max="3" width="46.7109375" style="35" customWidth="1"/>
    <col min="4" max="4" width="12.28515625" style="61" customWidth="1"/>
    <col min="5" max="5" width="2" style="35" customWidth="1"/>
    <col min="6" max="6" width="12.5703125" style="35" customWidth="1"/>
    <col min="7" max="7" width="1.7109375" style="35" customWidth="1"/>
    <col min="8" max="8" width="12.28515625" style="35" bestFit="1" customWidth="1"/>
    <col min="9" max="10" width="0.85546875" style="35" customWidth="1"/>
    <col min="11" max="11" width="8.7109375" style="35" customWidth="1"/>
    <col min="12" max="12" width="5" style="35" customWidth="1"/>
    <col min="13" max="15" width="9.140625" style="35"/>
    <col min="16" max="16" width="9.7109375" style="35" customWidth="1"/>
    <col min="17" max="16384" width="9.140625" style="35"/>
  </cols>
  <sheetData>
    <row r="1" spans="1:19" ht="15" customHeight="1" x14ac:dyDescent="0.25"/>
    <row r="2" spans="1:19" ht="15.75" customHeight="1" x14ac:dyDescent="0.25">
      <c r="C2" s="135" t="s">
        <v>15</v>
      </c>
      <c r="D2" s="135"/>
      <c r="E2" s="135"/>
      <c r="F2" s="135"/>
      <c r="G2" s="135"/>
      <c r="H2" s="135"/>
      <c r="I2" s="135"/>
      <c r="J2" s="135"/>
      <c r="K2" s="135"/>
      <c r="L2" s="135"/>
    </row>
    <row r="3" spans="1:19" ht="15.75" customHeight="1" x14ac:dyDescent="0.25">
      <c r="B3" s="36"/>
      <c r="C3" s="36"/>
      <c r="D3" s="62"/>
      <c r="E3" s="36"/>
      <c r="F3" s="36"/>
      <c r="G3" s="36"/>
      <c r="H3" s="36"/>
      <c r="I3" s="36"/>
      <c r="J3" s="36"/>
    </row>
    <row r="4" spans="1:19" ht="22.15" customHeight="1" x14ac:dyDescent="0.25">
      <c r="A4" s="136" t="s">
        <v>46</v>
      </c>
      <c r="B4" s="136"/>
      <c r="C4" s="136"/>
      <c r="D4" s="136"/>
      <c r="E4" s="136"/>
      <c r="F4" s="136"/>
      <c r="G4" s="136"/>
      <c r="H4" s="136"/>
      <c r="I4" s="136"/>
      <c r="J4" s="136"/>
      <c r="K4" s="136"/>
      <c r="L4" s="136"/>
    </row>
    <row r="5" spans="1:19" ht="14.45" customHeight="1" x14ac:dyDescent="0.25">
      <c r="E5" s="21"/>
      <c r="F5" s="177" t="s">
        <v>113</v>
      </c>
      <c r="G5" s="177"/>
      <c r="H5" s="177"/>
      <c r="I5" s="177"/>
      <c r="J5" s="177"/>
      <c r="K5" s="177"/>
      <c r="L5" s="177"/>
    </row>
    <row r="6" spans="1:19" ht="9.9499999999999993" customHeight="1" x14ac:dyDescent="0.25">
      <c r="B6" s="37"/>
      <c r="C6" s="37"/>
    </row>
    <row r="7" spans="1:19" ht="18" customHeight="1" x14ac:dyDescent="0.25">
      <c r="B7" s="137" t="s">
        <v>32</v>
      </c>
      <c r="C7" s="137"/>
      <c r="D7" s="137"/>
      <c r="E7" s="38"/>
      <c r="F7" s="137" t="s">
        <v>33</v>
      </c>
      <c r="G7" s="137"/>
      <c r="H7" s="137"/>
      <c r="I7" s="137"/>
      <c r="J7" s="137"/>
      <c r="K7" s="137"/>
      <c r="L7" s="137"/>
    </row>
    <row r="8" spans="1:19" ht="18" customHeight="1" x14ac:dyDescent="0.25">
      <c r="B8" s="137"/>
      <c r="C8" s="137"/>
      <c r="D8" s="137"/>
      <c r="E8" s="38"/>
      <c r="F8" s="39" t="s">
        <v>16</v>
      </c>
      <c r="G8" s="60"/>
      <c r="H8" s="39" t="s">
        <v>19</v>
      </c>
      <c r="I8" s="39"/>
      <c r="J8" s="39"/>
      <c r="K8" s="137" t="s">
        <v>34</v>
      </c>
      <c r="L8" s="137"/>
      <c r="M8" s="40"/>
      <c r="N8" s="40"/>
      <c r="O8" s="40"/>
      <c r="P8" s="40"/>
      <c r="Q8" s="40"/>
      <c r="R8" s="40"/>
    </row>
    <row r="9" spans="1:19" ht="45" customHeight="1" x14ac:dyDescent="0.25">
      <c r="B9" s="127" t="s">
        <v>88</v>
      </c>
      <c r="C9" s="128"/>
      <c r="D9" s="41" t="s">
        <v>35</v>
      </c>
      <c r="E9" s="41"/>
      <c r="F9" s="42">
        <f>'M1-1ºG'!M24</f>
        <v>0.95306831114007529</v>
      </c>
      <c r="G9" s="42"/>
      <c r="H9" s="43">
        <f>'M1-2ºG'!M24</f>
        <v>0.95792849799452662</v>
      </c>
      <c r="I9" s="43"/>
      <c r="J9" s="43"/>
      <c r="K9" s="43">
        <f>'M1-Geral'!M24</f>
        <v>0.95457375242974996</v>
      </c>
      <c r="L9" s="44"/>
    </row>
    <row r="10" spans="1:19" ht="14.1" customHeight="1" x14ac:dyDescent="0.25">
      <c r="B10" s="129" t="s">
        <v>36</v>
      </c>
      <c r="C10" s="130"/>
      <c r="D10" s="63"/>
      <c r="E10" s="41"/>
      <c r="F10" s="45">
        <f>F9</f>
        <v>0.95306831114007529</v>
      </c>
      <c r="G10" s="45"/>
      <c r="H10" s="46">
        <f>H9</f>
        <v>0.95792849799452662</v>
      </c>
      <c r="I10" s="46"/>
      <c r="J10" s="46"/>
      <c r="K10" s="46">
        <f>K9</f>
        <v>0.95457375242974996</v>
      </c>
      <c r="L10" s="44"/>
    </row>
    <row r="11" spans="1:19" ht="5.0999999999999996" customHeight="1" x14ac:dyDescent="0.25">
      <c r="B11" s="47"/>
      <c r="C11" s="47"/>
      <c r="D11" s="64"/>
      <c r="E11" s="47"/>
      <c r="F11" s="47"/>
      <c r="G11" s="47"/>
      <c r="H11" s="47"/>
      <c r="I11" s="47"/>
      <c r="J11" s="47"/>
      <c r="K11" s="48"/>
      <c r="L11" s="48"/>
    </row>
    <row r="12" spans="1:19" ht="45" customHeight="1" x14ac:dyDescent="0.25">
      <c r="B12" s="131" t="s">
        <v>55</v>
      </c>
      <c r="C12" s="132"/>
      <c r="D12" s="41" t="s">
        <v>51</v>
      </c>
      <c r="E12" s="41"/>
      <c r="F12" s="42">
        <f>'M2-1ºG'!L24</f>
        <v>0.98063545069309388</v>
      </c>
      <c r="G12" s="42"/>
      <c r="H12" s="43">
        <f>'M2-2ºG'!L24</f>
        <v>1.0400412379498247</v>
      </c>
      <c r="I12" s="43"/>
      <c r="J12" s="43"/>
      <c r="K12" s="43">
        <f>'M2-Geral'!L24</f>
        <v>0.99716938214041895</v>
      </c>
    </row>
    <row r="13" spans="1:19" ht="14.1" customHeight="1" x14ac:dyDescent="0.25">
      <c r="B13" s="133" t="s">
        <v>39</v>
      </c>
      <c r="C13" s="134"/>
      <c r="D13" s="41"/>
      <c r="E13" s="41"/>
      <c r="F13" s="45">
        <f>F12*0.93</f>
        <v>0.91199096914457733</v>
      </c>
      <c r="G13" s="45"/>
      <c r="H13" s="45">
        <f>H12*0.93</f>
        <v>0.96723835129333702</v>
      </c>
      <c r="I13" s="43"/>
      <c r="J13" s="43"/>
      <c r="K13" s="45">
        <f>K12*0.93</f>
        <v>0.92736752539058964</v>
      </c>
    </row>
    <row r="14" spans="1:19" ht="5.0999999999999996" customHeight="1" x14ac:dyDescent="0.25">
      <c r="B14" s="49"/>
      <c r="C14" s="49"/>
      <c r="D14" s="65"/>
      <c r="E14" s="49"/>
      <c r="F14" s="49"/>
      <c r="G14" s="49"/>
      <c r="H14" s="49"/>
      <c r="I14" s="49"/>
      <c r="J14" s="49"/>
      <c r="K14" s="49"/>
      <c r="L14" s="49"/>
      <c r="M14" s="21"/>
      <c r="N14" s="21"/>
      <c r="O14" s="21"/>
      <c r="P14" s="21"/>
      <c r="Q14" s="21"/>
      <c r="R14" s="21"/>
      <c r="S14" s="21"/>
    </row>
    <row r="15" spans="1:19" ht="45" customHeight="1" x14ac:dyDescent="0.25">
      <c r="B15" s="131" t="s">
        <v>53</v>
      </c>
      <c r="C15" s="132"/>
      <c r="D15" s="41" t="s">
        <v>52</v>
      </c>
      <c r="E15" s="41"/>
      <c r="F15" s="42">
        <f>'Meta 3'!M25</f>
        <v>1.0362391241435864</v>
      </c>
      <c r="G15" s="42"/>
      <c r="H15" s="50" t="s">
        <v>37</v>
      </c>
      <c r="I15" s="50"/>
      <c r="J15" s="50"/>
      <c r="K15" s="42">
        <v>1.0362391241435864</v>
      </c>
    </row>
    <row r="16" spans="1:19" ht="14.1" customHeight="1" x14ac:dyDescent="0.25">
      <c r="B16" s="133" t="s">
        <v>40</v>
      </c>
      <c r="C16" s="134"/>
      <c r="D16" s="41"/>
      <c r="E16" s="41"/>
      <c r="F16" s="45">
        <f>F15*51.28%</f>
        <v>0.53138342286083118</v>
      </c>
      <c r="G16" s="45"/>
      <c r="H16" s="56" t="s">
        <v>37</v>
      </c>
      <c r="I16" s="50"/>
      <c r="J16" s="50"/>
      <c r="K16" s="45">
        <v>0.53138342286083118</v>
      </c>
    </row>
    <row r="17" spans="2:19" ht="5.0999999999999996" customHeight="1" x14ac:dyDescent="0.25">
      <c r="B17" s="49"/>
      <c r="C17" s="49"/>
      <c r="D17" s="65"/>
      <c r="E17" s="49"/>
      <c r="F17" s="49"/>
      <c r="G17" s="49"/>
      <c r="H17" s="49"/>
      <c r="I17" s="49"/>
      <c r="J17" s="49"/>
      <c r="K17" s="49"/>
      <c r="L17" s="49"/>
      <c r="M17" s="21"/>
      <c r="N17" s="21"/>
      <c r="O17" s="21"/>
      <c r="P17" s="21"/>
      <c r="Q17" s="21"/>
      <c r="R17" s="21"/>
      <c r="S17" s="21"/>
    </row>
    <row r="18" spans="2:19" ht="66.75" customHeight="1" x14ac:dyDescent="0.25">
      <c r="B18" s="131" t="s">
        <v>112</v>
      </c>
      <c r="C18" s="132"/>
      <c r="D18" s="41" t="s">
        <v>61</v>
      </c>
      <c r="E18" s="41"/>
      <c r="F18" s="42">
        <f>'Meta 5-1ºG'!M24</f>
        <v>0.85871898075923037</v>
      </c>
      <c r="G18" s="42"/>
      <c r="H18" s="42">
        <f>'Meta 5-2ºG'!M24</f>
        <v>1.1651521942346077</v>
      </c>
      <c r="I18" s="50"/>
      <c r="J18" s="50"/>
      <c r="K18" s="43">
        <f>'Meta 5-Geral'!M24</f>
        <v>0.90854636901803054</v>
      </c>
    </row>
    <row r="19" spans="2:19" ht="14.1" customHeight="1" x14ac:dyDescent="0.25">
      <c r="B19" s="139" t="s">
        <v>54</v>
      </c>
      <c r="C19" s="140"/>
      <c r="D19" s="41"/>
      <c r="E19" s="41"/>
      <c r="F19" s="45">
        <f>'Meta 5-1ºG'!J24</f>
        <v>0.49131323454266734</v>
      </c>
      <c r="G19" s="45"/>
      <c r="H19" s="56">
        <f>'Meta 5-2ºG'!J24</f>
        <v>0.36209861860762965</v>
      </c>
      <c r="I19" s="50"/>
      <c r="J19" s="50"/>
      <c r="K19" s="56">
        <f>'Meta 5-Geral'!J24</f>
        <v>0.46436815377512908</v>
      </c>
    </row>
    <row r="20" spans="2:19" ht="5.0999999999999996" customHeight="1" x14ac:dyDescent="0.25">
      <c r="B20" s="47"/>
      <c r="C20" s="49"/>
      <c r="D20" s="65"/>
      <c r="E20" s="49"/>
      <c r="F20" s="49"/>
      <c r="G20" s="49"/>
      <c r="H20" s="49"/>
      <c r="I20" s="49"/>
      <c r="J20" s="49"/>
      <c r="K20" s="49"/>
      <c r="L20" s="48"/>
    </row>
    <row r="21" spans="2:19" ht="66.75" customHeight="1" x14ac:dyDescent="0.25">
      <c r="B21" s="131" t="s">
        <v>87</v>
      </c>
      <c r="C21" s="132"/>
      <c r="D21" s="41" t="s">
        <v>43</v>
      </c>
      <c r="F21" s="50" t="s">
        <v>37</v>
      </c>
      <c r="H21" s="50" t="s">
        <v>37</v>
      </c>
      <c r="K21" s="43">
        <v>1</v>
      </c>
    </row>
    <row r="22" spans="2:19" ht="14.1" customHeight="1" x14ac:dyDescent="0.25">
      <c r="B22" s="133" t="s">
        <v>42</v>
      </c>
      <c r="C22" s="134"/>
      <c r="F22" s="56" t="s">
        <v>37</v>
      </c>
      <c r="H22" s="56" t="s">
        <v>37</v>
      </c>
      <c r="K22" s="45">
        <v>1</v>
      </c>
    </row>
    <row r="23" spans="2:19" ht="5.0999999999999996" customHeight="1" x14ac:dyDescent="0.25">
      <c r="B23" s="47"/>
      <c r="C23" s="49"/>
      <c r="D23" s="65"/>
      <c r="E23" s="49"/>
      <c r="F23" s="49"/>
      <c r="G23" s="49"/>
      <c r="H23" s="49"/>
      <c r="I23" s="49"/>
      <c r="J23" s="49"/>
      <c r="K23" s="49"/>
      <c r="L23" s="48"/>
    </row>
    <row r="24" spans="2:19" ht="94.9" customHeight="1" x14ac:dyDescent="0.25">
      <c r="B24" s="138" t="s">
        <v>85</v>
      </c>
      <c r="C24" s="138"/>
      <c r="D24" s="75" t="s">
        <v>43</v>
      </c>
      <c r="E24" s="41"/>
      <c r="F24" s="50" t="s">
        <v>37</v>
      </c>
      <c r="G24" s="50"/>
      <c r="H24" s="50" t="s">
        <v>37</v>
      </c>
      <c r="I24" s="51"/>
      <c r="J24" s="51"/>
      <c r="K24" s="43">
        <v>1</v>
      </c>
    </row>
    <row r="25" spans="2:19" ht="4.9000000000000004" customHeight="1" x14ac:dyDescent="0.25">
      <c r="B25" s="47"/>
      <c r="C25" s="49"/>
      <c r="D25" s="65"/>
      <c r="E25" s="49"/>
      <c r="F25" s="49"/>
      <c r="G25" s="49"/>
      <c r="H25" s="49"/>
      <c r="I25" s="49"/>
      <c r="J25" s="49"/>
      <c r="K25" s="49"/>
      <c r="L25" s="48"/>
    </row>
    <row r="26" spans="2:19" ht="57.6" customHeight="1" x14ac:dyDescent="0.25">
      <c r="B26" s="131" t="s">
        <v>86</v>
      </c>
      <c r="C26" s="132"/>
      <c r="D26" s="41" t="s">
        <v>43</v>
      </c>
      <c r="F26" s="42">
        <f>'Meta 11-1ºG'!M24</f>
        <v>1</v>
      </c>
      <c r="H26" s="42">
        <f>'Meta 11-2ºG'!M24</f>
        <v>1</v>
      </c>
      <c r="K26" s="43">
        <f>'Meta 11-Geral'!M24</f>
        <v>1</v>
      </c>
    </row>
    <row r="27" spans="2:19" ht="14.1" customHeight="1" x14ac:dyDescent="0.25">
      <c r="B27" s="133" t="s">
        <v>56</v>
      </c>
      <c r="C27" s="134"/>
      <c r="F27" s="56">
        <f>F26</f>
        <v>1</v>
      </c>
      <c r="H27" s="56">
        <f>H26</f>
        <v>1</v>
      </c>
      <c r="K27" s="45">
        <f>K26</f>
        <v>1</v>
      </c>
    </row>
    <row r="28" spans="2:19" ht="4.9000000000000004" customHeight="1" x14ac:dyDescent="0.25">
      <c r="B28" s="47"/>
      <c r="C28" s="49"/>
      <c r="D28" s="65"/>
      <c r="E28" s="49"/>
      <c r="F28" s="49"/>
      <c r="G28" s="49"/>
      <c r="H28" s="49"/>
      <c r="I28" s="49"/>
      <c r="J28" s="49"/>
      <c r="K28" s="49"/>
      <c r="L28" s="48"/>
    </row>
    <row r="29" spans="2:19" x14ac:dyDescent="0.25">
      <c r="B29" s="52"/>
      <c r="C29" s="52"/>
      <c r="D29" s="66"/>
      <c r="E29" s="52"/>
      <c r="F29" s="52"/>
      <c r="G29" s="52"/>
      <c r="H29" s="52"/>
      <c r="I29" s="52"/>
      <c r="J29" s="52"/>
    </row>
    <row r="30" spans="2:19" x14ac:dyDescent="0.25">
      <c r="B30" s="52"/>
      <c r="C30" s="52"/>
      <c r="D30" s="66"/>
      <c r="E30" s="52"/>
      <c r="F30" s="52"/>
      <c r="G30" s="52"/>
      <c r="H30" s="52"/>
      <c r="I30" s="52"/>
      <c r="J30" s="52"/>
    </row>
    <row r="31" spans="2:19" x14ac:dyDescent="0.25">
      <c r="B31" s="52"/>
      <c r="C31" s="52"/>
      <c r="D31" s="66"/>
      <c r="E31" s="52"/>
      <c r="F31" s="52"/>
      <c r="G31" s="52"/>
      <c r="H31" s="52"/>
      <c r="I31" s="52"/>
      <c r="J31" s="52"/>
    </row>
    <row r="32" spans="2:19" x14ac:dyDescent="0.25">
      <c r="B32" s="52"/>
      <c r="C32" s="52"/>
      <c r="D32" s="66"/>
      <c r="E32" s="52"/>
      <c r="F32" s="52"/>
      <c r="G32" s="52"/>
      <c r="H32" s="52"/>
      <c r="I32" s="52"/>
      <c r="J32" s="52"/>
    </row>
    <row r="33" spans="1:10" x14ac:dyDescent="0.25">
      <c r="B33" s="52"/>
      <c r="C33" s="52"/>
      <c r="D33" s="66"/>
      <c r="E33" s="52"/>
      <c r="F33" s="52"/>
      <c r="G33" s="52"/>
      <c r="H33" s="52"/>
      <c r="I33" s="52"/>
      <c r="J33" s="52"/>
    </row>
    <row r="34" spans="1:10" x14ac:dyDescent="0.25">
      <c r="C34" s="52"/>
      <c r="D34" s="66"/>
      <c r="E34" s="52"/>
      <c r="F34" s="52"/>
      <c r="G34" s="52"/>
      <c r="H34" s="52"/>
      <c r="I34" s="52"/>
      <c r="J34" s="52"/>
    </row>
    <row r="35" spans="1:10" x14ac:dyDescent="0.25">
      <c r="A35" s="53"/>
    </row>
  </sheetData>
  <mergeCells count="19">
    <mergeCell ref="B21:C21"/>
    <mergeCell ref="B22:C22"/>
    <mergeCell ref="B24:C24"/>
    <mergeCell ref="B27:C27"/>
    <mergeCell ref="B19:C19"/>
    <mergeCell ref="B26:C26"/>
    <mergeCell ref="C2:L2"/>
    <mergeCell ref="A4:L4"/>
    <mergeCell ref="F5:L5"/>
    <mergeCell ref="B7:D8"/>
    <mergeCell ref="F7:L7"/>
    <mergeCell ref="K8:L8"/>
    <mergeCell ref="B9:C9"/>
    <mergeCell ref="B10:C10"/>
    <mergeCell ref="B12:C12"/>
    <mergeCell ref="B15:C15"/>
    <mergeCell ref="B18:C18"/>
    <mergeCell ref="B13:C13"/>
    <mergeCell ref="B16:C16"/>
  </mergeCells>
  <printOptions horizontalCentered="1"/>
  <pageMargins left="0.19685039370078741" right="0.19685039370078741" top="0.19685039370078741" bottom="0.19685039370078741" header="0" footer="0"/>
  <pageSetup paperSize="9" scale="95" orientation="portrait" r:id="rId1"/>
  <colBreaks count="1" manualBreakCount="1">
    <brk id="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topLeftCell="A31" workbookViewId="0">
      <selection activeCell="P15" sqref="P15"/>
    </sheetView>
  </sheetViews>
  <sheetFormatPr defaultColWidth="8.85546875" defaultRowHeight="15" x14ac:dyDescent="0.25"/>
  <cols>
    <col min="1" max="1" width="9.4257812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54" t="s">
        <v>59</v>
      </c>
      <c r="D6" s="27"/>
      <c r="E6" s="27"/>
    </row>
    <row r="7" spans="1:25" ht="14.45" customHeight="1" x14ac:dyDescent="0.25">
      <c r="C7" s="161" t="s">
        <v>111</v>
      </c>
      <c r="D7" s="161"/>
      <c r="E7" s="161"/>
      <c r="F7" s="161"/>
      <c r="G7" s="161"/>
      <c r="H7" s="161"/>
      <c r="I7" s="161"/>
      <c r="J7" s="161"/>
      <c r="K7" s="161"/>
      <c r="L7" s="161"/>
      <c r="M7" s="161"/>
      <c r="N7" s="161"/>
      <c r="O7" s="161"/>
      <c r="P7" s="161"/>
      <c r="Q7" s="161"/>
      <c r="R7" s="161"/>
    </row>
    <row r="8" spans="1:25" ht="14.45" customHeight="1" x14ac:dyDescent="0.25">
      <c r="C8" s="161"/>
      <c r="D8" s="161"/>
      <c r="E8" s="161"/>
      <c r="F8" s="161"/>
      <c r="G8" s="161"/>
      <c r="H8" s="161"/>
      <c r="I8" s="161"/>
      <c r="J8" s="161"/>
      <c r="K8" s="161"/>
      <c r="L8" s="161"/>
      <c r="M8" s="161"/>
      <c r="N8" s="161"/>
      <c r="O8" s="161"/>
      <c r="P8" s="161"/>
      <c r="Q8" s="161"/>
      <c r="R8" s="161"/>
    </row>
    <row r="9" spans="1:25" ht="12" customHeight="1" x14ac:dyDescent="0.25">
      <c r="C9" s="161"/>
      <c r="D9" s="161"/>
      <c r="E9" s="161"/>
      <c r="F9" s="161"/>
      <c r="G9" s="161"/>
      <c r="H9" s="161"/>
      <c r="I9" s="161"/>
      <c r="J9" s="161"/>
      <c r="K9" s="161"/>
      <c r="L9" s="161"/>
      <c r="M9" s="161"/>
      <c r="N9" s="161"/>
      <c r="O9" s="161"/>
      <c r="P9" s="161"/>
      <c r="Q9" s="161"/>
      <c r="R9" s="161"/>
    </row>
    <row r="10" spans="1:25" ht="14.45" customHeight="1" x14ac:dyDescent="0.25">
      <c r="B10" s="55" t="s">
        <v>19</v>
      </c>
      <c r="J10" s="148" t="s">
        <v>114</v>
      </c>
      <c r="K10" s="148"/>
      <c r="L10" s="148"/>
      <c r="M10" s="148"/>
      <c r="N10" s="148"/>
      <c r="O10" s="148"/>
      <c r="P10" s="148"/>
      <c r="Q10" s="148"/>
    </row>
    <row r="11" spans="1:25" ht="27.6" customHeight="1" x14ac:dyDescent="0.25">
      <c r="B11" s="145" t="s">
        <v>14</v>
      </c>
      <c r="C11" s="145"/>
      <c r="D11" s="79"/>
      <c r="E11" s="79"/>
      <c r="F11" s="146" t="s">
        <v>60</v>
      </c>
      <c r="G11" s="146"/>
      <c r="H11" s="146"/>
      <c r="I11" s="146"/>
      <c r="J11" s="146" t="s">
        <v>81</v>
      </c>
      <c r="K11" s="146"/>
      <c r="L11" s="146"/>
      <c r="M11" s="146" t="s">
        <v>79</v>
      </c>
      <c r="N11" s="146"/>
      <c r="O11" s="146"/>
      <c r="P11" s="146"/>
      <c r="Q11" s="122">
        <v>2</v>
      </c>
    </row>
    <row r="12" spans="1:25" ht="13.15" customHeight="1" x14ac:dyDescent="0.25">
      <c r="B12" s="10" t="s">
        <v>13</v>
      </c>
      <c r="C12" s="10"/>
      <c r="D12" s="10"/>
      <c r="E12" s="10"/>
      <c r="F12" s="158">
        <f>'[4]2021'!$L2</f>
        <v>4991</v>
      </c>
      <c r="G12" s="158"/>
      <c r="H12" s="158"/>
      <c r="I12" s="158"/>
      <c r="J12" s="159">
        <f>'[4]2021'!$O2</f>
        <v>0.94542969604198557</v>
      </c>
      <c r="K12" s="159"/>
      <c r="L12" s="159"/>
      <c r="M12" s="160">
        <f>42.19%/J12</f>
        <v>0.44625211347419308</v>
      </c>
      <c r="N12" s="160"/>
      <c r="O12" s="160"/>
      <c r="P12" s="160"/>
      <c r="Q12" s="116">
        <f>M12</f>
        <v>0.44625211347419308</v>
      </c>
      <c r="R12" s="11"/>
    </row>
    <row r="13" spans="1:25" ht="13.15" customHeight="1" x14ac:dyDescent="0.25">
      <c r="B13" s="5" t="s">
        <v>12</v>
      </c>
      <c r="C13" s="5"/>
      <c r="D13" s="5"/>
      <c r="E13" s="5"/>
      <c r="F13" s="158">
        <f>'[4]2021'!$L3</f>
        <v>11358</v>
      </c>
      <c r="G13" s="158"/>
      <c r="H13" s="158"/>
      <c r="I13" s="158"/>
      <c r="J13" s="159">
        <f>'[4]2021'!$O3</f>
        <v>0.83810627215653655</v>
      </c>
      <c r="K13" s="159"/>
      <c r="L13" s="159"/>
      <c r="M13" s="160">
        <f t="shared" ref="M13" si="0">42.19%/J13</f>
        <v>0.50339678154944056</v>
      </c>
      <c r="N13" s="160"/>
      <c r="O13" s="160"/>
      <c r="P13" s="160"/>
      <c r="Q13" s="116">
        <f t="shared" ref="Q13:Q23" si="1">M13</f>
        <v>0.50339678154944056</v>
      </c>
      <c r="R13" s="11"/>
    </row>
    <row r="14" spans="1:25" ht="13.15" customHeight="1" x14ac:dyDescent="0.25">
      <c r="B14" s="10" t="s">
        <v>11</v>
      </c>
      <c r="C14" s="10"/>
      <c r="D14" s="10"/>
      <c r="E14" s="10"/>
      <c r="F14" s="158">
        <f>'[4]2021'!$L4</f>
        <v>12444</v>
      </c>
      <c r="G14" s="158"/>
      <c r="H14" s="158"/>
      <c r="I14" s="158"/>
      <c r="J14" s="159">
        <f>'[4]2021'!$O4</f>
        <v>0.74121908254242164</v>
      </c>
      <c r="K14" s="159"/>
      <c r="L14" s="159"/>
      <c r="M14" s="160">
        <f t="shared" ref="M14" si="2">42.19%/J14</f>
        <v>0.569197434249615</v>
      </c>
      <c r="N14" s="160"/>
      <c r="O14" s="160"/>
      <c r="P14" s="160"/>
      <c r="Q14" s="116">
        <f t="shared" si="1"/>
        <v>0.569197434249615</v>
      </c>
      <c r="R14" s="11"/>
    </row>
    <row r="15" spans="1:25" ht="13.15" customHeight="1" x14ac:dyDescent="0.25">
      <c r="A15" s="12"/>
      <c r="B15" s="5" t="s">
        <v>10</v>
      </c>
      <c r="C15" s="5"/>
      <c r="D15" s="5"/>
      <c r="E15" s="5"/>
      <c r="F15" s="158">
        <f>'[4]2021'!$L5</f>
        <v>11857</v>
      </c>
      <c r="G15" s="158"/>
      <c r="H15" s="158"/>
      <c r="I15" s="158"/>
      <c r="J15" s="159">
        <f>'[4]2021'!$O5</f>
        <v>0.66572373073697022</v>
      </c>
      <c r="K15" s="159"/>
      <c r="L15" s="159"/>
      <c r="M15" s="160">
        <f t="shared" ref="M15" si="3">42.19%/J15</f>
        <v>0.63374637333860373</v>
      </c>
      <c r="N15" s="160"/>
      <c r="O15" s="160"/>
      <c r="P15" s="160"/>
      <c r="Q15" s="116">
        <f t="shared" si="1"/>
        <v>0.63374637333860373</v>
      </c>
      <c r="R15" s="11"/>
      <c r="U15" s="13"/>
      <c r="V15" s="13"/>
      <c r="W15" s="13"/>
      <c r="X15" s="13"/>
      <c r="Y15" s="13"/>
    </row>
    <row r="16" spans="1:25" ht="13.15" customHeight="1" x14ac:dyDescent="0.25">
      <c r="A16" s="14"/>
      <c r="B16" s="10" t="s">
        <v>9</v>
      </c>
      <c r="C16" s="10"/>
      <c r="D16" s="10"/>
      <c r="E16" s="10"/>
      <c r="F16" s="158">
        <f>'[4]2021'!$L6</f>
        <v>15819</v>
      </c>
      <c r="G16" s="158"/>
      <c r="H16" s="158"/>
      <c r="I16" s="158"/>
      <c r="J16" s="159">
        <f>'[4]2021'!$O6</f>
        <v>0.57815511496914729</v>
      </c>
      <c r="K16" s="159"/>
      <c r="L16" s="159"/>
      <c r="M16" s="160">
        <f t="shared" ref="M16" si="4">42.19%/J16</f>
        <v>0.72973496052614584</v>
      </c>
      <c r="N16" s="160"/>
      <c r="O16" s="160"/>
      <c r="P16" s="160"/>
      <c r="Q16" s="116">
        <f t="shared" si="1"/>
        <v>0.72973496052614584</v>
      </c>
      <c r="R16" s="11"/>
      <c r="T16" s="13"/>
      <c r="U16" s="13"/>
      <c r="V16" s="13"/>
      <c r="W16" s="13"/>
      <c r="X16" s="13"/>
      <c r="Y16" s="13"/>
    </row>
    <row r="17" spans="1:25" ht="13.15" customHeight="1" x14ac:dyDescent="0.25">
      <c r="A17" s="14"/>
      <c r="B17" s="5" t="s">
        <v>8</v>
      </c>
      <c r="C17" s="5"/>
      <c r="D17" s="5"/>
      <c r="E17" s="5"/>
      <c r="F17" s="158">
        <f>'[4]2021'!$L7</f>
        <v>12752</v>
      </c>
      <c r="G17" s="158"/>
      <c r="H17" s="158"/>
      <c r="I17" s="158"/>
      <c r="J17" s="159">
        <f>'[4]2021'!$O7</f>
        <v>0.52924974837463612</v>
      </c>
      <c r="K17" s="159"/>
      <c r="L17" s="159"/>
      <c r="M17" s="160">
        <f t="shared" ref="M17" si="5">42.19%/J17</f>
        <v>0.79716617966410963</v>
      </c>
      <c r="N17" s="160"/>
      <c r="O17" s="160"/>
      <c r="P17" s="160"/>
      <c r="Q17" s="116">
        <f t="shared" si="1"/>
        <v>0.79716617966410963</v>
      </c>
      <c r="T17" s="13"/>
      <c r="U17" s="13"/>
      <c r="V17" s="13"/>
      <c r="W17" s="13"/>
      <c r="X17" s="13"/>
      <c r="Y17" s="13"/>
    </row>
    <row r="18" spans="1:25" ht="13.15" customHeight="1" x14ac:dyDescent="0.25">
      <c r="A18" s="14"/>
      <c r="B18" s="10" t="s">
        <v>7</v>
      </c>
      <c r="C18" s="10"/>
      <c r="D18" s="10"/>
      <c r="E18" s="10"/>
      <c r="F18" s="158">
        <f>'[4]2021'!$L8</f>
        <v>13387</v>
      </c>
      <c r="G18" s="158"/>
      <c r="H18" s="158"/>
      <c r="I18" s="158"/>
      <c r="J18" s="159">
        <f>'[4]2021'!$O8</f>
        <v>0.48091641427153109</v>
      </c>
      <c r="K18" s="159"/>
      <c r="L18" s="159"/>
      <c r="M18" s="160">
        <f t="shared" ref="M18" si="6">42.19%/J18</f>
        <v>0.8772834269736326</v>
      </c>
      <c r="N18" s="160"/>
      <c r="O18" s="160"/>
      <c r="P18" s="160"/>
      <c r="Q18" s="116">
        <f t="shared" si="1"/>
        <v>0.8772834269736326</v>
      </c>
      <c r="T18" s="13"/>
      <c r="U18" s="13"/>
      <c r="V18" s="13"/>
      <c r="W18" s="13"/>
      <c r="X18" s="13"/>
      <c r="Y18" s="13"/>
    </row>
    <row r="19" spans="1:25" ht="13.15" customHeight="1" x14ac:dyDescent="0.25">
      <c r="B19" s="5" t="s">
        <v>6</v>
      </c>
      <c r="C19" s="5"/>
      <c r="D19" s="5"/>
      <c r="E19" s="5"/>
      <c r="F19" s="158">
        <f>'[4]2021'!$L9</f>
        <v>12377</v>
      </c>
      <c r="G19" s="158"/>
      <c r="H19" s="158"/>
      <c r="I19" s="158"/>
      <c r="J19" s="159">
        <f>'[4]2021'!$O9</f>
        <v>0.44613868545038954</v>
      </c>
      <c r="K19" s="159"/>
      <c r="L19" s="159"/>
      <c r="M19" s="160">
        <f t="shared" ref="M19" si="7">42.19%/J19</f>
        <v>0.94567006574218082</v>
      </c>
      <c r="N19" s="160"/>
      <c r="O19" s="160"/>
      <c r="P19" s="160"/>
      <c r="Q19" s="116">
        <f t="shared" si="1"/>
        <v>0.94567006574218082</v>
      </c>
      <c r="T19" s="13"/>
      <c r="U19" s="13"/>
      <c r="V19" s="13"/>
      <c r="W19" s="13"/>
      <c r="X19" s="13"/>
      <c r="Y19" s="13"/>
    </row>
    <row r="20" spans="1:25" ht="13.15" customHeight="1" x14ac:dyDescent="0.25">
      <c r="B20" s="10" t="s">
        <v>5</v>
      </c>
      <c r="C20" s="10"/>
      <c r="D20" s="10"/>
      <c r="E20" s="10"/>
      <c r="F20" s="158">
        <f>'[4]2021'!$L10</f>
        <v>12562</v>
      </c>
      <c r="G20" s="158"/>
      <c r="H20" s="158"/>
      <c r="I20" s="158"/>
      <c r="J20" s="159">
        <f>'[4]2021'!$O10</f>
        <v>0.41738626390890277</v>
      </c>
      <c r="K20" s="159"/>
      <c r="L20" s="159"/>
      <c r="M20" s="160">
        <f t="shared" ref="M20" si="8">42.19%/J20</f>
        <v>1.0108142899788441</v>
      </c>
      <c r="N20" s="160"/>
      <c r="O20" s="160"/>
      <c r="P20" s="160"/>
      <c r="Q20" s="116">
        <f t="shared" si="1"/>
        <v>1.0108142899788441</v>
      </c>
      <c r="T20" s="13"/>
      <c r="U20" s="13"/>
      <c r="V20" s="13"/>
      <c r="W20" s="13"/>
      <c r="X20" s="13"/>
      <c r="Y20" s="13"/>
    </row>
    <row r="21" spans="1:25" ht="13.15" customHeight="1" x14ac:dyDescent="0.25">
      <c r="B21" s="5" t="s">
        <v>4</v>
      </c>
      <c r="C21" s="5"/>
      <c r="D21" s="5"/>
      <c r="E21" s="5"/>
      <c r="F21" s="158">
        <f>'[4]2021'!$L11</f>
        <v>11406</v>
      </c>
      <c r="G21" s="158"/>
      <c r="H21" s="158"/>
      <c r="I21" s="158"/>
      <c r="J21" s="159">
        <f>'[4]2021'!$O11</f>
        <v>0.39645033462039991</v>
      </c>
      <c r="K21" s="159"/>
      <c r="L21" s="159"/>
      <c r="M21" s="160">
        <f t="shared" ref="M21" si="9">42.19%/J21</f>
        <v>1.0641938299887377</v>
      </c>
      <c r="N21" s="160"/>
      <c r="O21" s="160"/>
      <c r="P21" s="160"/>
      <c r="Q21" s="116">
        <f t="shared" si="1"/>
        <v>1.0641938299887377</v>
      </c>
      <c r="T21" s="13"/>
      <c r="U21" s="13"/>
      <c r="V21" s="13"/>
      <c r="W21" s="13"/>
      <c r="X21" s="13"/>
      <c r="Y21" s="13"/>
    </row>
    <row r="22" spans="1:25" ht="13.15" customHeight="1" x14ac:dyDescent="0.25">
      <c r="B22" s="10" t="s">
        <v>3</v>
      </c>
      <c r="C22" s="10"/>
      <c r="D22" s="10"/>
      <c r="E22" s="10"/>
      <c r="F22" s="158">
        <f>'[4]2021'!$L12</f>
        <v>11706</v>
      </c>
      <c r="G22" s="158"/>
      <c r="H22" s="158"/>
      <c r="I22" s="158"/>
      <c r="J22" s="159">
        <f>'[4]2021'!$O12</f>
        <v>0.37695685967831921</v>
      </c>
      <c r="K22" s="159"/>
      <c r="L22" s="159"/>
      <c r="M22" s="160">
        <f t="shared" ref="M22" si="10">42.19%/J22</f>
        <v>1.1192262169205081</v>
      </c>
      <c r="N22" s="160"/>
      <c r="O22" s="160"/>
      <c r="P22" s="160"/>
      <c r="Q22" s="116">
        <f t="shared" si="1"/>
        <v>1.1192262169205081</v>
      </c>
    </row>
    <row r="23" spans="1:25" ht="13.15" customHeight="1" x14ac:dyDescent="0.25">
      <c r="B23" s="5" t="s">
        <v>2</v>
      </c>
      <c r="C23" s="5"/>
      <c r="D23" s="5"/>
      <c r="E23" s="5"/>
      <c r="F23" s="158">
        <f>'[4]2021'!$L13</f>
        <v>8799</v>
      </c>
      <c r="G23" s="158"/>
      <c r="H23" s="158"/>
      <c r="I23" s="158"/>
      <c r="J23" s="159">
        <f>'[4]2021'!$O13</f>
        <v>0.36209861860762965</v>
      </c>
      <c r="K23" s="159"/>
      <c r="L23" s="159"/>
      <c r="M23" s="160">
        <f t="shared" ref="M23" si="11">42.19%/J23</f>
        <v>1.1651521942346077</v>
      </c>
      <c r="N23" s="160"/>
      <c r="O23" s="160"/>
      <c r="P23" s="160"/>
      <c r="Q23" s="116">
        <f t="shared" si="1"/>
        <v>1.1651521942346077</v>
      </c>
    </row>
    <row r="24" spans="1:25" ht="14.45" customHeight="1" x14ac:dyDescent="0.25">
      <c r="B24" s="145" t="s">
        <v>1</v>
      </c>
      <c r="C24" s="145"/>
      <c r="D24" s="79"/>
      <c r="E24" s="79"/>
      <c r="F24" s="150">
        <f>SUM(F12:I23)</f>
        <v>139458</v>
      </c>
      <c r="G24" s="150"/>
      <c r="H24" s="150"/>
      <c r="I24" s="150"/>
      <c r="J24" s="163">
        <v>0.36209861860762965</v>
      </c>
      <c r="K24" s="163"/>
      <c r="L24" s="163"/>
      <c r="M24" s="151">
        <v>1.1651521942346077</v>
      </c>
      <c r="N24" s="151"/>
      <c r="O24" s="151"/>
      <c r="P24" s="151"/>
      <c r="Q24" s="119">
        <f t="shared" ref="Q24" si="12">M24</f>
        <v>1.1651521942346077</v>
      </c>
    </row>
    <row r="25" spans="1:25" ht="13.15" customHeight="1" x14ac:dyDescent="0.25">
      <c r="B25" s="29" t="s">
        <v>82</v>
      </c>
      <c r="C25" s="15"/>
      <c r="D25" s="15"/>
      <c r="E25" s="15"/>
      <c r="F25" s="15"/>
      <c r="G25" s="15"/>
      <c r="H25" s="15"/>
      <c r="I25" s="15"/>
      <c r="J25" s="15"/>
      <c r="K25" s="15"/>
      <c r="L25" s="15"/>
      <c r="M25" s="15"/>
      <c r="N25" s="15"/>
    </row>
    <row r="26" spans="1:25" ht="13.15" customHeight="1" x14ac:dyDescent="0.25">
      <c r="B26" s="15" t="s">
        <v>68</v>
      </c>
      <c r="C26" s="15"/>
      <c r="D26" s="15"/>
      <c r="E26" s="15"/>
      <c r="F26" s="15"/>
      <c r="G26" s="15" t="s">
        <v>99</v>
      </c>
      <c r="I26" s="15"/>
      <c r="J26" s="15"/>
      <c r="K26" s="15" t="s">
        <v>78</v>
      </c>
      <c r="O26" s="15" t="s">
        <v>70</v>
      </c>
    </row>
    <row r="27" spans="1:25" ht="13.15" customHeight="1" x14ac:dyDescent="0.25">
      <c r="B27" s="15"/>
      <c r="C27" s="15"/>
      <c r="D27" s="15"/>
      <c r="E27" s="15"/>
      <c r="G27" s="15"/>
      <c r="H27" s="15"/>
      <c r="L27" s="15"/>
      <c r="M27" s="16"/>
    </row>
    <row r="28" spans="1:25" ht="13.15" customHeight="1" x14ac:dyDescent="0.25">
      <c r="B28" s="15"/>
      <c r="C28" s="15"/>
      <c r="D28" s="15"/>
      <c r="E28" s="15"/>
      <c r="G28" s="15"/>
      <c r="H28" s="15"/>
      <c r="I28" s="15"/>
      <c r="J28" s="15"/>
      <c r="K28" s="15"/>
      <c r="L28" s="15"/>
      <c r="M28" s="15"/>
      <c r="N28" s="15"/>
      <c r="P28" s="17"/>
    </row>
    <row r="29" spans="1:25" ht="13.15" customHeight="1" x14ac:dyDescent="0.25">
      <c r="B29" s="15"/>
      <c r="C29" s="15"/>
      <c r="D29" s="15"/>
      <c r="E29" s="15"/>
      <c r="I29" s="15"/>
      <c r="J29" s="15"/>
      <c r="K29" s="15"/>
      <c r="L29" s="15"/>
      <c r="M29" s="15"/>
      <c r="N29" s="15"/>
      <c r="P29" s="17"/>
    </row>
    <row r="30" spans="1:25" ht="14.45" customHeight="1" x14ac:dyDescent="0.25">
      <c r="P30" s="17"/>
    </row>
    <row r="31" spans="1:25" ht="14.45" customHeight="1" x14ac:dyDescent="0.25"/>
    <row r="32" spans="1:25"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39" spans="2:17" ht="14.45" customHeight="1" x14ac:dyDescent="0.25"/>
    <row r="46" spans="2:17" x14ac:dyDescent="0.25">
      <c r="C46" s="162" t="s">
        <v>109</v>
      </c>
      <c r="D46" s="162"/>
      <c r="E46" s="162"/>
      <c r="F46" s="162"/>
      <c r="G46" s="162"/>
      <c r="H46" s="162"/>
      <c r="I46" s="162"/>
      <c r="J46" s="162"/>
      <c r="K46" s="162"/>
      <c r="L46" s="162"/>
      <c r="M46" s="162"/>
      <c r="N46" s="162"/>
      <c r="O46" s="162"/>
      <c r="P46" s="162"/>
    </row>
    <row r="47" spans="2:17" ht="14.45" customHeight="1" x14ac:dyDescent="0.25">
      <c r="C47" s="162"/>
      <c r="D47" s="162"/>
      <c r="E47" s="162"/>
      <c r="F47" s="162"/>
      <c r="G47" s="162"/>
      <c r="H47" s="162"/>
      <c r="I47" s="162"/>
      <c r="J47" s="162"/>
      <c r="K47" s="162"/>
      <c r="L47" s="162"/>
      <c r="M47" s="162"/>
      <c r="N47" s="162"/>
      <c r="O47" s="162"/>
      <c r="P47" s="162"/>
      <c r="Q47" s="23"/>
    </row>
    <row r="48" spans="2:17" ht="14.45" customHeight="1" x14ac:dyDescent="0.25">
      <c r="B48" s="18"/>
      <c r="C48" s="162"/>
      <c r="D48" s="162"/>
      <c r="E48" s="162"/>
      <c r="F48" s="162"/>
      <c r="G48" s="162"/>
      <c r="H48" s="162"/>
      <c r="I48" s="162"/>
      <c r="J48" s="162"/>
      <c r="K48" s="162"/>
      <c r="L48" s="162"/>
      <c r="M48" s="162"/>
      <c r="N48" s="162"/>
      <c r="O48" s="162"/>
      <c r="P48" s="162"/>
      <c r="Q48" s="23"/>
    </row>
    <row r="49" spans="1:17" x14ac:dyDescent="0.25">
      <c r="B49" s="18"/>
      <c r="C49" s="162"/>
      <c r="D49" s="162"/>
      <c r="E49" s="162"/>
      <c r="F49" s="162"/>
      <c r="G49" s="162"/>
      <c r="H49" s="162"/>
      <c r="I49" s="162"/>
      <c r="J49" s="162"/>
      <c r="K49" s="162"/>
      <c r="L49" s="162"/>
      <c r="M49" s="162"/>
      <c r="N49" s="162"/>
      <c r="O49" s="162"/>
      <c r="P49" s="162"/>
      <c r="Q49" s="23"/>
    </row>
    <row r="50" spans="1:17" x14ac:dyDescent="0.25">
      <c r="B50" s="18"/>
      <c r="C50" s="162"/>
      <c r="D50" s="162"/>
      <c r="E50" s="162"/>
      <c r="F50" s="162"/>
      <c r="G50" s="162"/>
      <c r="H50" s="162"/>
      <c r="I50" s="162"/>
      <c r="J50" s="162"/>
      <c r="K50" s="162"/>
      <c r="L50" s="162"/>
      <c r="M50" s="162"/>
      <c r="N50" s="162"/>
      <c r="O50" s="162"/>
      <c r="P50" s="162"/>
      <c r="Q50" s="23"/>
    </row>
    <row r="51" spans="1:17" ht="18.75" customHeight="1" x14ac:dyDescent="0.25">
      <c r="B51" s="18"/>
      <c r="Q51" s="19"/>
    </row>
    <row r="52" spans="1:17" x14ac:dyDescent="0.25">
      <c r="B52" s="18"/>
      <c r="C52" s="30"/>
      <c r="D52" s="30"/>
      <c r="E52" s="30"/>
      <c r="F52" s="30"/>
      <c r="G52" s="30"/>
      <c r="H52" s="30"/>
      <c r="I52" s="30"/>
      <c r="J52" s="30"/>
      <c r="K52" s="30"/>
      <c r="L52" s="30"/>
      <c r="M52" s="30"/>
      <c r="N52" s="30"/>
      <c r="O52" s="30"/>
      <c r="P52" s="30"/>
      <c r="Q52" s="30"/>
    </row>
    <row r="53" spans="1:17" x14ac:dyDescent="0.25">
      <c r="C53" s="19"/>
      <c r="D53" s="19"/>
      <c r="E53" s="19"/>
      <c r="F53" s="19"/>
      <c r="G53" s="19"/>
      <c r="H53" s="19"/>
      <c r="I53" s="19"/>
      <c r="J53" s="19"/>
      <c r="K53" s="19"/>
      <c r="L53" s="19"/>
      <c r="M53" s="19"/>
      <c r="N53" s="19"/>
      <c r="O53" s="19"/>
      <c r="P53" s="19"/>
      <c r="Q53" s="19"/>
    </row>
    <row r="55" spans="1:17" x14ac:dyDescent="0.25">
      <c r="A55" s="20" t="s">
        <v>31</v>
      </c>
    </row>
  </sheetData>
  <mergeCells count="49">
    <mergeCell ref="B24:C24"/>
    <mergeCell ref="F24:I24"/>
    <mergeCell ref="J24:L24"/>
    <mergeCell ref="M24:P24"/>
    <mergeCell ref="C46:P50"/>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F14:I14"/>
    <mergeCell ref="J14:L14"/>
    <mergeCell ref="M14:P14"/>
    <mergeCell ref="F15:I15"/>
    <mergeCell ref="J15:L15"/>
    <mergeCell ref="M15:P15"/>
    <mergeCell ref="F12:I12"/>
    <mergeCell ref="J12:L12"/>
    <mergeCell ref="M12:P12"/>
    <mergeCell ref="F13:I13"/>
    <mergeCell ref="J13:L13"/>
    <mergeCell ref="M13:P13"/>
    <mergeCell ref="C2:R2"/>
    <mergeCell ref="A4:O4"/>
    <mergeCell ref="C7:R9"/>
    <mergeCell ref="J10:Q10"/>
    <mergeCell ref="B11:C11"/>
    <mergeCell ref="F11:I11"/>
    <mergeCell ref="J11:L11"/>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topLeftCell="A28" workbookViewId="0">
      <selection activeCell="P15" sqref="P15"/>
    </sheetView>
  </sheetViews>
  <sheetFormatPr defaultColWidth="8.85546875" defaultRowHeight="15" x14ac:dyDescent="0.25"/>
  <cols>
    <col min="1" max="1" width="9.4257812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54" t="s">
        <v>59</v>
      </c>
      <c r="D6" s="27"/>
      <c r="E6" s="27"/>
    </row>
    <row r="7" spans="1:25" ht="14.45" customHeight="1" x14ac:dyDescent="0.25">
      <c r="C7" s="161" t="s">
        <v>111</v>
      </c>
      <c r="D7" s="161"/>
      <c r="E7" s="161"/>
      <c r="F7" s="161"/>
      <c r="G7" s="161"/>
      <c r="H7" s="161"/>
      <c r="I7" s="161"/>
      <c r="J7" s="161"/>
      <c r="K7" s="161"/>
      <c r="L7" s="161"/>
      <c r="M7" s="161"/>
      <c r="N7" s="161"/>
      <c r="O7" s="161"/>
      <c r="P7" s="161"/>
      <c r="Q7" s="161"/>
      <c r="R7" s="161"/>
    </row>
    <row r="8" spans="1:25" ht="14.45" customHeight="1" x14ac:dyDescent="0.25">
      <c r="C8" s="161"/>
      <c r="D8" s="161"/>
      <c r="E8" s="161"/>
      <c r="F8" s="161"/>
      <c r="G8" s="161"/>
      <c r="H8" s="161"/>
      <c r="I8" s="161"/>
      <c r="J8" s="161"/>
      <c r="K8" s="161"/>
      <c r="L8" s="161"/>
      <c r="M8" s="161"/>
      <c r="N8" s="161"/>
      <c r="O8" s="161"/>
      <c r="P8" s="161"/>
      <c r="Q8" s="161"/>
      <c r="R8" s="161"/>
    </row>
    <row r="9" spans="1:25" ht="12" customHeight="1" x14ac:dyDescent="0.25">
      <c r="C9" s="161"/>
      <c r="D9" s="161"/>
      <c r="E9" s="161"/>
      <c r="F9" s="161"/>
      <c r="G9" s="161"/>
      <c r="H9" s="161"/>
      <c r="I9" s="161"/>
      <c r="J9" s="161"/>
      <c r="K9" s="161"/>
      <c r="L9" s="161"/>
      <c r="M9" s="161"/>
      <c r="N9" s="161"/>
      <c r="O9" s="161"/>
      <c r="P9" s="161"/>
      <c r="Q9" s="161"/>
      <c r="R9" s="161"/>
    </row>
    <row r="10" spans="1:25" ht="14.45" customHeight="1" x14ac:dyDescent="0.25">
      <c r="B10" s="55" t="s">
        <v>20</v>
      </c>
      <c r="J10" s="148" t="s">
        <v>114</v>
      </c>
      <c r="K10" s="148"/>
      <c r="L10" s="148"/>
      <c r="M10" s="148"/>
      <c r="N10" s="148"/>
      <c r="O10" s="148"/>
      <c r="P10" s="148"/>
      <c r="Q10" s="148"/>
    </row>
    <row r="11" spans="1:25" ht="27.6" customHeight="1" x14ac:dyDescent="0.25">
      <c r="B11" s="145" t="s">
        <v>14</v>
      </c>
      <c r="C11" s="145"/>
      <c r="D11" s="79"/>
      <c r="E11" s="79"/>
      <c r="F11" s="146" t="s">
        <v>60</v>
      </c>
      <c r="G11" s="146"/>
      <c r="H11" s="146"/>
      <c r="I11" s="146"/>
      <c r="J11" s="146" t="s">
        <v>81</v>
      </c>
      <c r="K11" s="146"/>
      <c r="L11" s="146"/>
      <c r="M11" s="146" t="s">
        <v>79</v>
      </c>
      <c r="N11" s="146"/>
      <c r="O11" s="146"/>
      <c r="P11" s="146"/>
      <c r="Q11" s="122">
        <v>2</v>
      </c>
    </row>
    <row r="12" spans="1:25" ht="13.15" customHeight="1" x14ac:dyDescent="0.25">
      <c r="B12" s="10" t="s">
        <v>13</v>
      </c>
      <c r="C12" s="10"/>
      <c r="D12" s="10"/>
      <c r="E12" s="10"/>
      <c r="F12" s="158">
        <f>'Meta 5-1ºG'!F12:I12+'Meta 5-2ºG'!F12:I12</f>
        <v>21649</v>
      </c>
      <c r="G12" s="158"/>
      <c r="H12" s="158"/>
      <c r="I12" s="158"/>
      <c r="J12" s="159">
        <f>'[4]2021'!$P2</f>
        <v>0.9591927988845893</v>
      </c>
      <c r="K12" s="159"/>
      <c r="L12" s="159"/>
      <c r="M12" s="160">
        <f>42.19%/J12</f>
        <v>0.43984900688434303</v>
      </c>
      <c r="N12" s="160"/>
      <c r="O12" s="160"/>
      <c r="P12" s="160"/>
      <c r="Q12" s="116">
        <f>M12</f>
        <v>0.43984900688434303</v>
      </c>
      <c r="R12" s="11"/>
    </row>
    <row r="13" spans="1:25" ht="13.15" customHeight="1" x14ac:dyDescent="0.25">
      <c r="B13" s="5" t="s">
        <v>12</v>
      </c>
      <c r="C13" s="5"/>
      <c r="D13" s="5"/>
      <c r="E13" s="5"/>
      <c r="F13" s="158">
        <f>'Meta 5-1ºG'!F13:I13+'Meta 5-2ºG'!F13:I13</f>
        <v>44933</v>
      </c>
      <c r="G13" s="158"/>
      <c r="H13" s="158"/>
      <c r="I13" s="158"/>
      <c r="J13" s="159">
        <f>'[4]2021'!$P3</f>
        <v>0.88454104771521469</v>
      </c>
      <c r="K13" s="159"/>
      <c r="L13" s="159"/>
      <c r="M13" s="160">
        <f t="shared" ref="M13:M15" si="0">42.19%/J13</f>
        <v>0.47697051605437107</v>
      </c>
      <c r="N13" s="160"/>
      <c r="O13" s="160"/>
      <c r="P13" s="160"/>
      <c r="Q13" s="116">
        <f t="shared" ref="Q13:Q23" si="1">M13</f>
        <v>0.47697051605437107</v>
      </c>
      <c r="R13" s="11"/>
    </row>
    <row r="14" spans="1:25" ht="13.15" customHeight="1" x14ac:dyDescent="0.25">
      <c r="B14" s="10" t="s">
        <v>11</v>
      </c>
      <c r="C14" s="10"/>
      <c r="D14" s="10"/>
      <c r="E14" s="10"/>
      <c r="F14" s="158">
        <f>'Meta 5-1ºG'!F14:I14+'Meta 5-2ºG'!F14:I14</f>
        <v>47347</v>
      </c>
      <c r="G14" s="158"/>
      <c r="H14" s="158"/>
      <c r="I14" s="158"/>
      <c r="J14" s="159">
        <f>'[4]2021'!$P4</f>
        <v>0.81789222192726307</v>
      </c>
      <c r="K14" s="159"/>
      <c r="L14" s="159"/>
      <c r="M14" s="160">
        <f t="shared" si="0"/>
        <v>0.51583813696851666</v>
      </c>
      <c r="N14" s="160"/>
      <c r="O14" s="160"/>
      <c r="P14" s="160"/>
      <c r="Q14" s="116">
        <f t="shared" si="1"/>
        <v>0.51583813696851666</v>
      </c>
      <c r="R14" s="11"/>
    </row>
    <row r="15" spans="1:25" ht="13.15" customHeight="1" x14ac:dyDescent="0.25">
      <c r="A15" s="12"/>
      <c r="B15" s="5" t="s">
        <v>10</v>
      </c>
      <c r="C15" s="5"/>
      <c r="D15" s="5"/>
      <c r="E15" s="5"/>
      <c r="F15" s="158">
        <f>'Meta 5-1ºG'!F15:I15+'Meta 5-2ºG'!F15:I15</f>
        <v>46015</v>
      </c>
      <c r="G15" s="158"/>
      <c r="H15" s="158"/>
      <c r="I15" s="158"/>
      <c r="J15" s="159">
        <f>'[4]2021'!$P5</f>
        <v>0.76189284708973193</v>
      </c>
      <c r="K15" s="159"/>
      <c r="L15" s="159"/>
      <c r="M15" s="160">
        <f t="shared" si="0"/>
        <v>0.5537524096880132</v>
      </c>
      <c r="N15" s="160"/>
      <c r="O15" s="160"/>
      <c r="P15" s="160"/>
      <c r="Q15" s="116">
        <f t="shared" si="1"/>
        <v>0.5537524096880132</v>
      </c>
      <c r="R15" s="11"/>
      <c r="U15" s="13"/>
      <c r="V15" s="13"/>
      <c r="W15" s="13"/>
      <c r="X15" s="13"/>
      <c r="Y15" s="13"/>
    </row>
    <row r="16" spans="1:25" ht="13.15" customHeight="1" x14ac:dyDescent="0.25">
      <c r="A16" s="14"/>
      <c r="B16" s="10" t="s">
        <v>9</v>
      </c>
      <c r="C16" s="10"/>
      <c r="D16" s="10"/>
      <c r="E16" s="10"/>
      <c r="F16" s="158">
        <f>'Meta 5-1ºG'!F16:I16+'Meta 5-2ºG'!F16:I16</f>
        <v>58746</v>
      </c>
      <c r="G16" s="158"/>
      <c r="H16" s="158"/>
      <c r="I16" s="158"/>
      <c r="J16" s="159">
        <f>'[4]2021'!$P6</f>
        <v>0.69710704408023461</v>
      </c>
      <c r="K16" s="159"/>
      <c r="L16" s="159"/>
      <c r="M16" s="160">
        <f t="shared" ref="M16:M21" si="2">42.19%/J16</f>
        <v>0.60521551687468067</v>
      </c>
      <c r="N16" s="160"/>
      <c r="O16" s="160"/>
      <c r="P16" s="160"/>
      <c r="Q16" s="116">
        <f t="shared" si="1"/>
        <v>0.60521551687468067</v>
      </c>
      <c r="R16" s="11"/>
      <c r="T16" s="13"/>
      <c r="U16" s="13"/>
      <c r="V16" s="13"/>
      <c r="W16" s="13"/>
      <c r="X16" s="13"/>
      <c r="Y16" s="13"/>
    </row>
    <row r="17" spans="1:25" ht="13.15" customHeight="1" x14ac:dyDescent="0.25">
      <c r="A17" s="14"/>
      <c r="B17" s="5" t="s">
        <v>8</v>
      </c>
      <c r="C17" s="5"/>
      <c r="D17" s="5"/>
      <c r="E17" s="5"/>
      <c r="F17" s="158">
        <f>'Meta 5-1ºG'!F17:I17+'Meta 5-2ºG'!F17:I17</f>
        <v>54163</v>
      </c>
      <c r="G17" s="158"/>
      <c r="H17" s="158"/>
      <c r="I17" s="158"/>
      <c r="J17" s="159">
        <f>'[4]2021'!$P7</f>
        <v>0.64670168461822441</v>
      </c>
      <c r="K17" s="159"/>
      <c r="L17" s="159"/>
      <c r="M17" s="160">
        <f t="shared" si="2"/>
        <v>0.65238735267724801</v>
      </c>
      <c r="N17" s="160"/>
      <c r="O17" s="160"/>
      <c r="P17" s="160"/>
      <c r="Q17" s="116">
        <f t="shared" si="1"/>
        <v>0.65238735267724801</v>
      </c>
      <c r="T17" s="13"/>
      <c r="U17" s="13"/>
      <c r="V17" s="13"/>
      <c r="W17" s="13"/>
      <c r="X17" s="13"/>
      <c r="Y17" s="13"/>
    </row>
    <row r="18" spans="1:25" ht="13.15" customHeight="1" x14ac:dyDescent="0.25">
      <c r="A18" s="14"/>
      <c r="B18" s="10" t="s">
        <v>7</v>
      </c>
      <c r="C18" s="10"/>
      <c r="D18" s="10"/>
      <c r="E18" s="10"/>
      <c r="F18" s="158">
        <f>'Meta 5-1ºG'!F18:I18+'Meta 5-2ºG'!F18:I18</f>
        <v>53965</v>
      </c>
      <c r="G18" s="158"/>
      <c r="H18" s="158"/>
      <c r="I18" s="158"/>
      <c r="J18" s="159">
        <f>'[4]2021'!$P8</f>
        <v>0.60288767414354982</v>
      </c>
      <c r="K18" s="159"/>
      <c r="L18" s="159"/>
      <c r="M18" s="160">
        <f t="shared" si="2"/>
        <v>0.69979868239857901</v>
      </c>
      <c r="N18" s="160"/>
      <c r="O18" s="160"/>
      <c r="P18" s="160"/>
      <c r="Q18" s="116">
        <f t="shared" si="1"/>
        <v>0.69979868239857901</v>
      </c>
      <c r="T18" s="13"/>
      <c r="U18" s="13"/>
      <c r="V18" s="13"/>
      <c r="W18" s="13"/>
      <c r="X18" s="13"/>
      <c r="Y18" s="13"/>
    </row>
    <row r="19" spans="1:25" ht="13.15" customHeight="1" x14ac:dyDescent="0.25">
      <c r="B19" s="5" t="s">
        <v>6</v>
      </c>
      <c r="C19" s="5"/>
      <c r="D19" s="5"/>
      <c r="E19" s="5"/>
      <c r="F19" s="158">
        <f>'Meta 5-1ºG'!F19:I19+'Meta 5-2ºG'!F19:I19</f>
        <v>52784</v>
      </c>
      <c r="G19" s="158"/>
      <c r="H19" s="158"/>
      <c r="I19" s="158"/>
      <c r="J19" s="159">
        <f>'[4]2021'!$P9</f>
        <v>0.56548320422313447</v>
      </c>
      <c r="K19" s="159"/>
      <c r="L19" s="159"/>
      <c r="M19" s="160">
        <f t="shared" si="2"/>
        <v>0.7460875881886001</v>
      </c>
      <c r="N19" s="160"/>
      <c r="O19" s="160"/>
      <c r="P19" s="160"/>
      <c r="Q19" s="116">
        <f t="shared" si="1"/>
        <v>0.7460875881886001</v>
      </c>
      <c r="T19" s="13"/>
      <c r="U19" s="13"/>
      <c r="V19" s="13"/>
      <c r="W19" s="13"/>
      <c r="X19" s="13"/>
      <c r="Y19" s="13"/>
    </row>
    <row r="20" spans="1:25" ht="13.15" customHeight="1" x14ac:dyDescent="0.25">
      <c r="B20" s="10" t="s">
        <v>5</v>
      </c>
      <c r="C20" s="10"/>
      <c r="D20" s="10"/>
      <c r="E20" s="10"/>
      <c r="F20" s="158">
        <f>'Meta 5-1ºG'!F20:I20+'Meta 5-2ºG'!F20:I20</f>
        <v>52510</v>
      </c>
      <c r="G20" s="158"/>
      <c r="H20" s="158"/>
      <c r="I20" s="158"/>
      <c r="J20" s="159">
        <f>'[4]2021'!$P10</f>
        <v>0.53181565929182439</v>
      </c>
      <c r="K20" s="159"/>
      <c r="L20" s="159"/>
      <c r="M20" s="160">
        <f t="shared" si="2"/>
        <v>0.79332000220115717</v>
      </c>
      <c r="N20" s="160"/>
      <c r="O20" s="160"/>
      <c r="P20" s="160"/>
      <c r="Q20" s="116">
        <f t="shared" si="1"/>
        <v>0.79332000220115717</v>
      </c>
      <c r="T20" s="13"/>
      <c r="U20" s="13"/>
      <c r="V20" s="13"/>
      <c r="W20" s="13"/>
      <c r="X20" s="13"/>
      <c r="Y20" s="13"/>
    </row>
    <row r="21" spans="1:25" ht="13.15" customHeight="1" x14ac:dyDescent="0.25">
      <c r="B21" s="5" t="s">
        <v>4</v>
      </c>
      <c r="C21" s="5"/>
      <c r="D21" s="5"/>
      <c r="E21" s="5"/>
      <c r="F21" s="158">
        <f>'Meta 5-1ºG'!F21:I21+'Meta 5-2ºG'!F21:I21</f>
        <v>47684</v>
      </c>
      <c r="G21" s="158"/>
      <c r="H21" s="158"/>
      <c r="I21" s="158"/>
      <c r="J21" s="159">
        <f>'[4]2021'!$P11</f>
        <v>0.50487025556582199</v>
      </c>
      <c r="K21" s="159"/>
      <c r="L21" s="159"/>
      <c r="M21" s="160">
        <f t="shared" si="2"/>
        <v>0.83566024210946044</v>
      </c>
      <c r="N21" s="160"/>
      <c r="O21" s="160"/>
      <c r="P21" s="160"/>
      <c r="Q21" s="116">
        <f t="shared" si="1"/>
        <v>0.83566024210946044</v>
      </c>
      <c r="T21" s="13"/>
      <c r="U21" s="13"/>
      <c r="V21" s="13"/>
      <c r="W21" s="13"/>
      <c r="X21" s="13"/>
      <c r="Y21" s="13"/>
    </row>
    <row r="22" spans="1:25" ht="13.15" customHeight="1" x14ac:dyDescent="0.25">
      <c r="B22" s="10" t="s">
        <v>3</v>
      </c>
      <c r="C22" s="10"/>
      <c r="D22" s="10"/>
      <c r="E22" s="10"/>
      <c r="F22" s="158">
        <f>'Meta 5-1ºG'!F22:I22+'Meta 5-2ºG'!F22:I22</f>
        <v>49146</v>
      </c>
      <c r="G22" s="158"/>
      <c r="H22" s="158"/>
      <c r="I22" s="158"/>
      <c r="J22" s="159">
        <f>'[4]2021'!$P12</f>
        <v>0.47761238269694761</v>
      </c>
      <c r="K22" s="159"/>
      <c r="L22" s="159"/>
      <c r="M22" s="160">
        <f t="shared" ref="M22" si="3">42.19%/J22</f>
        <v>0.88335230677572696</v>
      </c>
      <c r="N22" s="160"/>
      <c r="O22" s="160"/>
      <c r="P22" s="160"/>
      <c r="Q22" s="116">
        <f t="shared" si="1"/>
        <v>0.88335230677572696</v>
      </c>
    </row>
    <row r="23" spans="1:25" ht="13.15" customHeight="1" x14ac:dyDescent="0.25">
      <c r="B23" s="5" t="s">
        <v>2</v>
      </c>
      <c r="C23" s="5"/>
      <c r="D23" s="5"/>
      <c r="E23" s="5"/>
      <c r="F23" s="158">
        <f>'Meta 5-1ºG'!F23:I23+'Meta 5-2ºG'!F23:I23</f>
        <v>32836</v>
      </c>
      <c r="G23" s="158"/>
      <c r="H23" s="158"/>
      <c r="I23" s="158"/>
      <c r="J23" s="159">
        <f>'[4]2021'!$P13</f>
        <v>0.46436815377512908</v>
      </c>
      <c r="K23" s="159"/>
      <c r="L23" s="159"/>
      <c r="M23" s="160">
        <f t="shared" ref="M23" si="4">42.19%/J23</f>
        <v>0.90854636901803054</v>
      </c>
      <c r="N23" s="160"/>
      <c r="O23" s="160"/>
      <c r="P23" s="160"/>
      <c r="Q23" s="116">
        <f t="shared" si="1"/>
        <v>0.90854636901803054</v>
      </c>
    </row>
    <row r="24" spans="1:25" ht="14.45" customHeight="1" x14ac:dyDescent="0.25">
      <c r="B24" s="145" t="s">
        <v>1</v>
      </c>
      <c r="C24" s="145"/>
      <c r="D24" s="79"/>
      <c r="E24" s="79"/>
      <c r="F24" s="150">
        <f>SUM(F12:I23)</f>
        <v>561778</v>
      </c>
      <c r="G24" s="150"/>
      <c r="H24" s="150"/>
      <c r="I24" s="150"/>
      <c r="J24" s="163">
        <v>0.46436815377512908</v>
      </c>
      <c r="K24" s="163"/>
      <c r="L24" s="163"/>
      <c r="M24" s="151">
        <v>0.90854636901803054</v>
      </c>
      <c r="N24" s="151"/>
      <c r="O24" s="151"/>
      <c r="P24" s="151"/>
      <c r="Q24" s="119">
        <f t="shared" ref="Q24" si="5">M24</f>
        <v>0.90854636901803054</v>
      </c>
    </row>
    <row r="25" spans="1:25" ht="13.15" customHeight="1" x14ac:dyDescent="0.25">
      <c r="B25" s="29" t="s">
        <v>82</v>
      </c>
      <c r="C25" s="15"/>
      <c r="D25" s="15"/>
      <c r="E25" s="15"/>
      <c r="F25" s="15"/>
      <c r="G25" s="15"/>
      <c r="H25" s="15"/>
      <c r="I25" s="15"/>
      <c r="J25" s="15"/>
      <c r="K25" s="15"/>
      <c r="L25" s="15"/>
      <c r="M25" s="15"/>
      <c r="N25" s="15"/>
    </row>
    <row r="26" spans="1:25" ht="13.15" customHeight="1" x14ac:dyDescent="0.25">
      <c r="B26" s="15" t="s">
        <v>68</v>
      </c>
      <c r="C26" s="15"/>
      <c r="D26" s="15"/>
      <c r="E26" s="15"/>
      <c r="F26" s="15"/>
      <c r="G26" s="15" t="s">
        <v>99</v>
      </c>
      <c r="I26" s="15"/>
      <c r="J26" s="15"/>
      <c r="K26" s="15" t="s">
        <v>78</v>
      </c>
      <c r="O26" s="15" t="s">
        <v>70</v>
      </c>
    </row>
    <row r="27" spans="1:25" ht="13.15" customHeight="1" x14ac:dyDescent="0.25">
      <c r="B27" s="15"/>
      <c r="C27" s="15"/>
      <c r="D27" s="15"/>
      <c r="E27" s="15"/>
      <c r="G27" s="15"/>
      <c r="H27" s="15"/>
      <c r="L27" s="15"/>
      <c r="M27" s="16"/>
    </row>
    <row r="28" spans="1:25" ht="13.15" customHeight="1" x14ac:dyDescent="0.25">
      <c r="B28" s="15"/>
      <c r="C28" s="15"/>
      <c r="D28" s="15"/>
      <c r="E28" s="15"/>
      <c r="G28" s="15"/>
      <c r="H28" s="15"/>
      <c r="I28" s="15"/>
      <c r="J28" s="15"/>
      <c r="K28" s="15"/>
      <c r="L28" s="15"/>
      <c r="M28" s="15"/>
      <c r="N28" s="15"/>
      <c r="P28" s="17"/>
    </row>
    <row r="29" spans="1:25" ht="13.15" customHeight="1" x14ac:dyDescent="0.25">
      <c r="B29" s="15"/>
      <c r="C29" s="15"/>
      <c r="D29" s="15"/>
      <c r="E29" s="15"/>
      <c r="I29" s="15"/>
      <c r="J29" s="15"/>
      <c r="K29" s="15"/>
      <c r="L29" s="15"/>
      <c r="M29" s="15"/>
      <c r="N29" s="15"/>
      <c r="P29" s="17"/>
    </row>
    <row r="30" spans="1:25" ht="14.45" customHeight="1" x14ac:dyDescent="0.25">
      <c r="P30" s="17"/>
    </row>
    <row r="31" spans="1:25" ht="14.45" customHeight="1" x14ac:dyDescent="0.25"/>
    <row r="32" spans="1:25"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39" spans="2:17" ht="14.45" customHeight="1" x14ac:dyDescent="0.25"/>
    <row r="46" spans="2:17" x14ac:dyDescent="0.25">
      <c r="C46" s="162" t="s">
        <v>119</v>
      </c>
      <c r="D46" s="162"/>
      <c r="E46" s="162"/>
      <c r="F46" s="162"/>
      <c r="G46" s="162"/>
      <c r="H46" s="162"/>
      <c r="I46" s="162"/>
      <c r="J46" s="162"/>
      <c r="K46" s="162"/>
      <c r="L46" s="162"/>
      <c r="M46" s="162"/>
      <c r="N46" s="162"/>
      <c r="O46" s="162"/>
      <c r="P46" s="162"/>
    </row>
    <row r="47" spans="2:17" ht="14.45" customHeight="1" x14ac:dyDescent="0.25">
      <c r="C47" s="162"/>
      <c r="D47" s="162"/>
      <c r="E47" s="162"/>
      <c r="F47" s="162"/>
      <c r="G47" s="162"/>
      <c r="H47" s="162"/>
      <c r="I47" s="162"/>
      <c r="J47" s="162"/>
      <c r="K47" s="162"/>
      <c r="L47" s="162"/>
      <c r="M47" s="162"/>
      <c r="N47" s="162"/>
      <c r="O47" s="162"/>
      <c r="P47" s="162"/>
      <c r="Q47" s="23"/>
    </row>
    <row r="48" spans="2:17" ht="14.45" customHeight="1" x14ac:dyDescent="0.25">
      <c r="B48" s="18"/>
      <c r="C48" s="162"/>
      <c r="D48" s="162"/>
      <c r="E48" s="162"/>
      <c r="F48" s="162"/>
      <c r="G48" s="162"/>
      <c r="H48" s="162"/>
      <c r="I48" s="162"/>
      <c r="J48" s="162"/>
      <c r="K48" s="162"/>
      <c r="L48" s="162"/>
      <c r="M48" s="162"/>
      <c r="N48" s="162"/>
      <c r="O48" s="162"/>
      <c r="P48" s="162"/>
      <c r="Q48" s="23"/>
    </row>
    <row r="49" spans="1:17" x14ac:dyDescent="0.25">
      <c r="B49" s="18"/>
      <c r="C49" s="162"/>
      <c r="D49" s="162"/>
      <c r="E49" s="162"/>
      <c r="F49" s="162"/>
      <c r="G49" s="162"/>
      <c r="H49" s="162"/>
      <c r="I49" s="162"/>
      <c r="J49" s="162"/>
      <c r="K49" s="162"/>
      <c r="L49" s="162"/>
      <c r="M49" s="162"/>
      <c r="N49" s="162"/>
      <c r="O49" s="162"/>
      <c r="P49" s="162"/>
      <c r="Q49" s="23"/>
    </row>
    <row r="50" spans="1:17" x14ac:dyDescent="0.25">
      <c r="B50" s="18"/>
      <c r="C50" s="162"/>
      <c r="D50" s="162"/>
      <c r="E50" s="162"/>
      <c r="F50" s="162"/>
      <c r="G50" s="162"/>
      <c r="H50" s="162"/>
      <c r="I50" s="162"/>
      <c r="J50" s="162"/>
      <c r="K50" s="162"/>
      <c r="L50" s="162"/>
      <c r="M50" s="162"/>
      <c r="N50" s="162"/>
      <c r="O50" s="162"/>
      <c r="P50" s="162"/>
      <c r="Q50" s="23"/>
    </row>
    <row r="51" spans="1:17" x14ac:dyDescent="0.25">
      <c r="B51" s="18"/>
      <c r="Q51" s="19"/>
    </row>
    <row r="52" spans="1:17" x14ac:dyDescent="0.25">
      <c r="B52" s="18"/>
      <c r="C52" s="30"/>
      <c r="D52" s="30"/>
      <c r="E52" s="30"/>
      <c r="F52" s="30"/>
      <c r="G52" s="30"/>
      <c r="H52" s="30"/>
      <c r="I52" s="30"/>
      <c r="J52" s="30"/>
      <c r="K52" s="30"/>
      <c r="L52" s="30"/>
      <c r="M52" s="30"/>
      <c r="N52" s="30"/>
      <c r="O52" s="30"/>
      <c r="P52" s="30"/>
      <c r="Q52" s="30"/>
    </row>
    <row r="53" spans="1:17" x14ac:dyDescent="0.25">
      <c r="C53" s="19"/>
      <c r="D53" s="19"/>
      <c r="E53" s="19"/>
      <c r="F53" s="19"/>
      <c r="G53" s="19"/>
      <c r="H53" s="19"/>
      <c r="I53" s="19"/>
      <c r="J53" s="19"/>
      <c r="K53" s="19"/>
      <c r="L53" s="19"/>
      <c r="M53" s="19"/>
      <c r="N53" s="19"/>
      <c r="O53" s="19"/>
      <c r="P53" s="19"/>
      <c r="Q53" s="19"/>
    </row>
    <row r="55" spans="1:17" x14ac:dyDescent="0.25">
      <c r="A55" s="20" t="s">
        <v>31</v>
      </c>
    </row>
  </sheetData>
  <mergeCells count="49">
    <mergeCell ref="B24:C24"/>
    <mergeCell ref="F24:I24"/>
    <mergeCell ref="J24:L24"/>
    <mergeCell ref="M24:P24"/>
    <mergeCell ref="C46:P50"/>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F14:I14"/>
    <mergeCell ref="J14:L14"/>
    <mergeCell ref="M14:P14"/>
    <mergeCell ref="F15:I15"/>
    <mergeCell ref="J15:L15"/>
    <mergeCell ref="M15:P15"/>
    <mergeCell ref="F12:I12"/>
    <mergeCell ref="J12:L12"/>
    <mergeCell ref="M12:P12"/>
    <mergeCell ref="F13:I13"/>
    <mergeCell ref="J13:L13"/>
    <mergeCell ref="M13:P13"/>
    <mergeCell ref="C2:R2"/>
    <mergeCell ref="A4:O4"/>
    <mergeCell ref="C7:R9"/>
    <mergeCell ref="J10:Q10"/>
    <mergeCell ref="B11:C11"/>
    <mergeCell ref="F11:I11"/>
    <mergeCell ref="J11:L11"/>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ignoredErrors>
    <ignoredError sqref="F12:I12 F13 F14:I1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5"/>
  <sheetViews>
    <sheetView workbookViewId="0">
      <selection activeCell="P15" sqref="P15"/>
    </sheetView>
  </sheetViews>
  <sheetFormatPr defaultColWidth="8.85546875" defaultRowHeight="15" x14ac:dyDescent="0.25"/>
  <cols>
    <col min="1" max="1" width="9.42578125" style="8" customWidth="1"/>
    <col min="2" max="2" width="3" style="8" customWidth="1"/>
    <col min="3" max="3" width="7.140625" style="8" customWidth="1"/>
    <col min="4" max="5" width="0.85546875" style="8" customWidth="1"/>
    <col min="6" max="6" width="12.7109375" style="8" customWidth="1"/>
    <col min="7" max="8" width="3.140625" style="8" customWidth="1"/>
    <col min="9" max="9" width="14.28515625" style="8" customWidth="1"/>
    <col min="10" max="10" width="2.28515625" style="8" customWidth="1"/>
    <col min="11" max="11" width="2" style="8" customWidth="1"/>
    <col min="12" max="12" width="9.5703125" style="8" customWidth="1"/>
    <col min="13" max="13" width="2.5703125" style="8" customWidth="1"/>
    <col min="14" max="14" width="2.7109375" style="8" customWidth="1"/>
    <col min="15" max="15" width="3.7109375" style="8" customWidth="1"/>
    <col min="16" max="16" width="3" style="8" customWidth="1"/>
    <col min="17" max="17" width="9.7109375" style="8" customWidth="1"/>
    <col min="18" max="21" width="8.85546875" style="8"/>
    <col min="22" max="22" width="9.7109375" style="8" customWidth="1"/>
    <col min="23" max="16384" width="8.85546875" style="8"/>
  </cols>
  <sheetData>
    <row r="1" spans="1:32" ht="15" customHeight="1" x14ac:dyDescent="0.25"/>
    <row r="2" spans="1:32" ht="15.75" customHeight="1" x14ac:dyDescent="0.25">
      <c r="C2" s="154" t="s">
        <v>15</v>
      </c>
      <c r="D2" s="154"/>
      <c r="E2" s="154"/>
      <c r="F2" s="154"/>
      <c r="G2" s="154"/>
      <c r="H2" s="154"/>
      <c r="I2" s="154"/>
      <c r="J2" s="154"/>
      <c r="K2" s="154"/>
      <c r="L2" s="154"/>
      <c r="M2" s="154"/>
      <c r="N2" s="154"/>
      <c r="O2" s="154"/>
      <c r="P2" s="154"/>
      <c r="Q2" s="154"/>
    </row>
    <row r="3" spans="1:32" ht="15.75" customHeight="1" x14ac:dyDescent="0.25">
      <c r="B3" s="9"/>
      <c r="C3" s="9"/>
      <c r="D3" s="9"/>
      <c r="E3" s="9"/>
      <c r="F3" s="9"/>
      <c r="G3" s="9"/>
      <c r="H3" s="9"/>
      <c r="I3" s="9"/>
      <c r="J3" s="9"/>
      <c r="K3" s="9"/>
      <c r="L3" s="9"/>
      <c r="M3" s="9"/>
      <c r="N3" s="9"/>
    </row>
    <row r="4" spans="1:32" ht="22.15" customHeight="1" x14ac:dyDescent="0.25">
      <c r="A4" s="144"/>
      <c r="B4" s="144"/>
      <c r="C4" s="144"/>
      <c r="D4" s="144"/>
      <c r="E4" s="144"/>
      <c r="F4" s="144"/>
      <c r="G4" s="144"/>
      <c r="H4" s="144"/>
      <c r="I4" s="144"/>
      <c r="J4" s="144"/>
      <c r="K4" s="144"/>
      <c r="L4" s="144"/>
      <c r="M4" s="144"/>
      <c r="N4" s="144"/>
    </row>
    <row r="5" spans="1:32" ht="14.45" customHeight="1" x14ac:dyDescent="0.25">
      <c r="F5" s="76"/>
    </row>
    <row r="6" spans="1:32" ht="15.6" customHeight="1" x14ac:dyDescent="0.25">
      <c r="C6" s="167" t="s">
        <v>47</v>
      </c>
      <c r="D6" s="167"/>
      <c r="E6" s="167"/>
      <c r="F6" s="167"/>
      <c r="G6" s="167"/>
      <c r="H6" s="167"/>
      <c r="I6" s="167"/>
      <c r="J6" s="167"/>
      <c r="K6" s="167"/>
      <c r="L6" s="167"/>
      <c r="M6" s="167"/>
      <c r="N6" s="167"/>
      <c r="O6" s="167"/>
      <c r="P6" s="167"/>
      <c r="Q6" s="67"/>
      <c r="T6" s="7"/>
      <c r="U6" s="7"/>
      <c r="V6" s="7"/>
      <c r="W6" s="7"/>
      <c r="X6" s="7"/>
      <c r="Y6" s="7"/>
      <c r="Z6" s="7"/>
      <c r="AA6" s="7"/>
      <c r="AB6" s="7"/>
      <c r="AC6" s="7"/>
      <c r="AD6" s="7"/>
      <c r="AE6" s="7"/>
      <c r="AF6" s="7"/>
    </row>
    <row r="7" spans="1:32" ht="15.6" customHeight="1" x14ac:dyDescent="0.25">
      <c r="C7" s="147" t="s">
        <v>89</v>
      </c>
      <c r="D7" s="147"/>
      <c r="E7" s="147"/>
      <c r="F7" s="147"/>
      <c r="G7" s="147"/>
      <c r="H7" s="147"/>
      <c r="I7" s="147"/>
      <c r="J7" s="147"/>
      <c r="K7" s="147"/>
      <c r="L7" s="147"/>
      <c r="M7" s="147"/>
      <c r="N7" s="147"/>
      <c r="O7" s="147"/>
      <c r="P7" s="147"/>
      <c r="Q7" s="147"/>
      <c r="S7" s="7"/>
      <c r="T7" s="7"/>
      <c r="U7" s="7"/>
      <c r="V7" s="7"/>
      <c r="W7" s="7"/>
      <c r="X7" s="7"/>
      <c r="Y7" s="7"/>
      <c r="Z7" s="7"/>
      <c r="AA7" s="7"/>
      <c r="AB7" s="7"/>
      <c r="AC7" s="7"/>
      <c r="AD7" s="7"/>
      <c r="AE7" s="7"/>
      <c r="AF7" s="7"/>
    </row>
    <row r="8" spans="1:32" x14ac:dyDescent="0.25">
      <c r="C8" s="147"/>
      <c r="D8" s="147"/>
      <c r="E8" s="147"/>
      <c r="F8" s="147"/>
      <c r="G8" s="147"/>
      <c r="H8" s="147"/>
      <c r="I8" s="147"/>
      <c r="J8" s="147"/>
      <c r="K8" s="147"/>
      <c r="L8" s="147"/>
      <c r="M8" s="147"/>
      <c r="N8" s="147"/>
      <c r="O8" s="147"/>
      <c r="P8" s="147"/>
      <c r="Q8" s="147"/>
      <c r="T8" s="21"/>
      <c r="U8" s="21"/>
      <c r="V8" s="21"/>
      <c r="W8" s="21"/>
      <c r="X8" s="21"/>
      <c r="Y8" s="21"/>
      <c r="Z8" s="21"/>
      <c r="AA8" s="21"/>
      <c r="AB8" s="21"/>
      <c r="AC8" s="21"/>
      <c r="AD8" s="21"/>
      <c r="AE8" s="21"/>
      <c r="AF8" s="21"/>
    </row>
    <row r="9" spans="1:32" x14ac:dyDescent="0.25">
      <c r="C9" s="147"/>
      <c r="D9" s="147"/>
      <c r="E9" s="147"/>
      <c r="F9" s="147"/>
      <c r="G9" s="147"/>
      <c r="H9" s="147"/>
      <c r="I9" s="147"/>
      <c r="J9" s="147"/>
      <c r="K9" s="147"/>
      <c r="L9" s="147"/>
      <c r="M9" s="147"/>
      <c r="N9" s="147"/>
      <c r="O9" s="147"/>
      <c r="P9" s="147"/>
      <c r="Q9" s="147"/>
    </row>
    <row r="10" spans="1:32" ht="14.45" customHeight="1" x14ac:dyDescent="0.25">
      <c r="B10" s="55"/>
      <c r="I10" s="168" t="s">
        <v>114</v>
      </c>
      <c r="J10" s="168"/>
      <c r="K10" s="168"/>
      <c r="L10" s="168"/>
      <c r="M10" s="168"/>
      <c r="N10" s="168"/>
      <c r="O10" s="168"/>
      <c r="P10" s="168"/>
    </row>
    <row r="11" spans="1:32" ht="28.9" customHeight="1" x14ac:dyDescent="0.25">
      <c r="A11" s="2"/>
      <c r="B11" s="169" t="s">
        <v>14</v>
      </c>
      <c r="C11" s="169"/>
      <c r="D11" s="73"/>
      <c r="E11" s="73"/>
      <c r="F11" s="146" t="s">
        <v>42</v>
      </c>
      <c r="G11" s="146"/>
      <c r="H11" s="146"/>
      <c r="I11" s="146"/>
      <c r="J11" s="170" t="s">
        <v>102</v>
      </c>
      <c r="K11" s="170"/>
      <c r="L11" s="170"/>
      <c r="M11" s="170"/>
      <c r="N11" s="170"/>
      <c r="O11" s="170"/>
      <c r="P11" s="24"/>
      <c r="S11" s="23"/>
      <c r="T11" s="23"/>
      <c r="U11" s="23"/>
      <c r="V11" s="23"/>
      <c r="W11" s="23"/>
      <c r="X11" s="23"/>
    </row>
    <row r="12" spans="1:32" ht="8.1" customHeight="1" x14ac:dyDescent="0.25">
      <c r="A12" s="2"/>
      <c r="B12" s="113"/>
      <c r="C12" s="113"/>
      <c r="D12" s="113"/>
      <c r="E12" s="113"/>
      <c r="F12" s="112"/>
      <c r="G12" s="112"/>
      <c r="H12" s="112"/>
      <c r="I12" s="112"/>
      <c r="J12" s="112"/>
      <c r="K12" s="112"/>
      <c r="L12" s="112"/>
      <c r="M12" s="24"/>
      <c r="N12" s="121">
        <v>1</v>
      </c>
      <c r="O12" s="112"/>
      <c r="P12" s="98">
        <v>2</v>
      </c>
      <c r="S12" s="23"/>
      <c r="T12" s="23"/>
      <c r="U12" s="23"/>
      <c r="V12" s="23"/>
      <c r="W12" s="23"/>
      <c r="X12" s="23"/>
    </row>
    <row r="13" spans="1:32" ht="13.15" customHeight="1" x14ac:dyDescent="0.25">
      <c r="A13" s="2"/>
      <c r="B13" s="68" t="s">
        <v>11</v>
      </c>
      <c r="C13" s="68"/>
      <c r="D13" s="57"/>
      <c r="E13" s="57"/>
      <c r="F13" s="164">
        <v>0</v>
      </c>
      <c r="G13" s="164"/>
      <c r="H13" s="164"/>
      <c r="I13" s="164"/>
      <c r="J13" s="165">
        <v>0</v>
      </c>
      <c r="K13" s="165"/>
      <c r="L13" s="165"/>
      <c r="M13" s="165"/>
      <c r="N13" s="165"/>
      <c r="O13" s="165"/>
      <c r="P13" s="116">
        <f>J13</f>
        <v>0</v>
      </c>
      <c r="Q13" s="11"/>
      <c r="R13" s="11"/>
      <c r="S13" s="11"/>
      <c r="T13" s="23"/>
      <c r="U13" s="23"/>
      <c r="V13" s="23"/>
      <c r="W13" s="23"/>
      <c r="X13" s="23"/>
    </row>
    <row r="14" spans="1:32" ht="13.15" customHeight="1" x14ac:dyDescent="0.25">
      <c r="A14" s="2"/>
      <c r="B14" s="72" t="s">
        <v>8</v>
      </c>
      <c r="C14" s="68"/>
      <c r="D14" s="5"/>
      <c r="E14" s="5"/>
      <c r="F14" s="164">
        <v>0</v>
      </c>
      <c r="G14" s="164"/>
      <c r="H14" s="164"/>
      <c r="I14" s="164"/>
      <c r="J14" s="165">
        <v>0</v>
      </c>
      <c r="K14" s="165"/>
      <c r="L14" s="165"/>
      <c r="M14" s="165"/>
      <c r="N14" s="165"/>
      <c r="O14" s="165"/>
      <c r="P14" s="116">
        <f>J14</f>
        <v>0</v>
      </c>
      <c r="Q14" s="74" t="s">
        <v>41</v>
      </c>
      <c r="X14" s="18"/>
      <c r="Y14" s="18"/>
      <c r="Z14" s="18"/>
      <c r="AA14" s="18"/>
      <c r="AB14" s="18"/>
      <c r="AC14" s="18"/>
      <c r="AD14" s="18"/>
      <c r="AE14" s="18"/>
      <c r="AF14" s="18"/>
    </row>
    <row r="15" spans="1:32" ht="13.15" customHeight="1" x14ac:dyDescent="0.25">
      <c r="A15" s="2"/>
      <c r="B15" s="68" t="s">
        <v>5</v>
      </c>
      <c r="C15" s="68"/>
      <c r="D15" s="57"/>
      <c r="E15" s="57"/>
      <c r="F15" s="164">
        <f>7/8</f>
        <v>0.875</v>
      </c>
      <c r="G15" s="164"/>
      <c r="H15" s="164"/>
      <c r="I15" s="164"/>
      <c r="J15" s="165">
        <v>0.93500000000000005</v>
      </c>
      <c r="K15" s="165"/>
      <c r="L15" s="165"/>
      <c r="M15" s="165"/>
      <c r="N15" s="165"/>
      <c r="O15" s="165"/>
      <c r="P15" s="116">
        <f>J15</f>
        <v>0.93500000000000005</v>
      </c>
      <c r="Q15" s="11"/>
      <c r="X15" s="18"/>
      <c r="Y15" s="18"/>
      <c r="Z15" s="18"/>
      <c r="AA15" s="18"/>
      <c r="AB15" s="18"/>
      <c r="AC15" s="18"/>
      <c r="AD15" s="18"/>
      <c r="AE15" s="18"/>
      <c r="AF15" s="18"/>
    </row>
    <row r="16" spans="1:32" ht="13.15" customHeight="1" x14ac:dyDescent="0.25">
      <c r="A16" s="58"/>
      <c r="B16" s="72" t="s">
        <v>2</v>
      </c>
      <c r="C16" s="72"/>
      <c r="D16" s="5"/>
      <c r="E16" s="5"/>
      <c r="F16" s="164">
        <v>1</v>
      </c>
      <c r="G16" s="164"/>
      <c r="H16" s="164"/>
      <c r="I16" s="164"/>
      <c r="J16" s="165">
        <v>1</v>
      </c>
      <c r="K16" s="165"/>
      <c r="L16" s="165"/>
      <c r="M16" s="165"/>
      <c r="N16" s="165"/>
      <c r="O16" s="165"/>
      <c r="P16" s="116">
        <f>J16</f>
        <v>1</v>
      </c>
      <c r="Q16" s="11"/>
      <c r="X16" s="18"/>
      <c r="Y16" s="18"/>
      <c r="Z16" s="18"/>
      <c r="AA16" s="18"/>
      <c r="AB16" s="18"/>
      <c r="AC16" s="18"/>
      <c r="AD16" s="18"/>
      <c r="AE16" s="18"/>
      <c r="AF16" s="18"/>
    </row>
    <row r="17" spans="1:32" ht="13.15" customHeight="1" x14ac:dyDescent="0.25">
      <c r="A17" s="58"/>
      <c r="B17" s="145"/>
      <c r="C17" s="145"/>
      <c r="D17" s="73"/>
      <c r="E17" s="73"/>
      <c r="F17" s="150"/>
      <c r="G17" s="150"/>
      <c r="H17" s="150"/>
      <c r="I17" s="150"/>
      <c r="J17" s="150"/>
      <c r="K17" s="150"/>
      <c r="L17" s="151"/>
      <c r="M17" s="151"/>
      <c r="N17" s="151"/>
      <c r="O17" s="151"/>
      <c r="P17" s="59"/>
      <c r="Q17" s="11"/>
      <c r="T17" s="25"/>
      <c r="U17" s="25"/>
      <c r="V17" s="25"/>
      <c r="W17" s="25"/>
      <c r="X17" s="25"/>
      <c r="Y17" s="18"/>
      <c r="Z17" s="18"/>
      <c r="AA17" s="18"/>
      <c r="AB17" s="18"/>
      <c r="AC17" s="18"/>
      <c r="AD17" s="18"/>
      <c r="AE17" s="18"/>
      <c r="AF17" s="18"/>
    </row>
    <row r="18" spans="1:32" ht="13.15" customHeight="1" x14ac:dyDescent="0.25">
      <c r="A18" s="58"/>
      <c r="B18" s="15" t="s">
        <v>95</v>
      </c>
      <c r="C18" s="15"/>
      <c r="D18" s="15"/>
      <c r="E18" s="15"/>
      <c r="F18" s="15"/>
      <c r="G18" s="15"/>
      <c r="H18" s="15"/>
      <c r="I18" s="15"/>
      <c r="J18" s="15"/>
      <c r="K18" s="15"/>
      <c r="L18" s="15"/>
      <c r="M18" s="15"/>
      <c r="S18" s="25"/>
      <c r="T18" s="25"/>
      <c r="U18" s="25"/>
      <c r="V18" s="25"/>
      <c r="W18" s="25"/>
      <c r="X18" s="25"/>
      <c r="Y18" s="18"/>
      <c r="Z18" s="18"/>
      <c r="AA18" s="18"/>
      <c r="AB18" s="18"/>
      <c r="AC18" s="18"/>
      <c r="AD18" s="18"/>
      <c r="AE18" s="18"/>
      <c r="AF18" s="18"/>
    </row>
    <row r="19" spans="1:32" ht="13.15" customHeight="1" x14ac:dyDescent="0.25">
      <c r="A19" s="58"/>
      <c r="B19" s="15" t="s">
        <v>68</v>
      </c>
      <c r="C19" s="15"/>
      <c r="D19" s="15"/>
      <c r="E19" s="15"/>
      <c r="F19" s="15"/>
      <c r="G19" s="15" t="s">
        <v>0</v>
      </c>
      <c r="I19" s="15"/>
      <c r="J19" s="15" t="s">
        <v>78</v>
      </c>
      <c r="N19" s="15" t="s">
        <v>70</v>
      </c>
      <c r="S19" s="25"/>
      <c r="T19" s="25"/>
      <c r="U19" s="25"/>
      <c r="V19" s="25"/>
      <c r="W19" s="25"/>
      <c r="X19" s="25"/>
      <c r="Y19" s="18"/>
      <c r="Z19" s="18"/>
      <c r="AA19" s="18"/>
      <c r="AB19" s="18"/>
      <c r="AC19" s="18"/>
      <c r="AD19" s="18"/>
      <c r="AE19" s="18"/>
      <c r="AF19" s="18"/>
    </row>
    <row r="20" spans="1:32" ht="13.15" customHeight="1" x14ac:dyDescent="0.25">
      <c r="A20" s="2"/>
      <c r="B20" s="15"/>
      <c r="C20" s="15"/>
      <c r="D20" s="15"/>
      <c r="E20" s="15"/>
      <c r="G20" s="15"/>
      <c r="H20" s="15"/>
      <c r="I20" s="15"/>
      <c r="J20" s="15"/>
      <c r="K20" s="15"/>
      <c r="L20" s="15"/>
      <c r="M20" s="15"/>
      <c r="O20" s="17"/>
      <c r="T20" s="25"/>
      <c r="U20" s="25"/>
      <c r="V20" s="25"/>
      <c r="W20" s="25"/>
      <c r="X20" s="25"/>
    </row>
    <row r="21" spans="1:32" ht="13.15" customHeight="1" x14ac:dyDescent="0.25">
      <c r="A21" s="2"/>
      <c r="B21" s="68"/>
      <c r="C21" s="68"/>
      <c r="D21" s="57"/>
      <c r="E21" s="57"/>
      <c r="F21" s="70"/>
      <c r="G21" s="70"/>
      <c r="H21" s="69"/>
      <c r="I21" s="69"/>
      <c r="J21" s="70"/>
      <c r="K21" s="70"/>
      <c r="L21" s="69"/>
      <c r="M21" s="69"/>
      <c r="N21" s="69"/>
      <c r="O21" s="69"/>
      <c r="P21" s="71"/>
      <c r="S21" s="25"/>
      <c r="T21" s="25"/>
      <c r="U21" s="25"/>
      <c r="V21" s="25"/>
      <c r="W21" s="25"/>
      <c r="X21" s="25"/>
    </row>
    <row r="22" spans="1:32" ht="13.15" customHeight="1" x14ac:dyDescent="0.25">
      <c r="A22" s="2"/>
      <c r="C22" s="72"/>
      <c r="D22" s="5"/>
      <c r="E22" s="5"/>
      <c r="F22" s="70"/>
      <c r="G22" s="70"/>
      <c r="H22" s="69"/>
      <c r="I22" s="69"/>
      <c r="J22" s="70"/>
      <c r="K22" s="70"/>
      <c r="L22" s="69"/>
      <c r="M22" s="69"/>
      <c r="N22" s="69"/>
      <c r="O22" s="69"/>
      <c r="P22" s="71"/>
      <c r="R22" s="25"/>
      <c r="S22" s="25"/>
      <c r="T22" s="25"/>
      <c r="U22" s="25"/>
      <c r="V22" s="25"/>
      <c r="W22" s="25"/>
      <c r="X22" s="25"/>
    </row>
    <row r="23" spans="1:32" ht="13.15" customHeight="1" x14ac:dyDescent="0.25">
      <c r="A23" s="2"/>
      <c r="B23" s="72"/>
      <c r="C23" s="72"/>
      <c r="D23" s="57"/>
      <c r="E23" s="57"/>
      <c r="F23" s="70"/>
      <c r="G23" s="70"/>
      <c r="H23" s="69"/>
      <c r="I23" s="69"/>
      <c r="J23" s="70"/>
      <c r="K23" s="70"/>
      <c r="L23" s="69"/>
      <c r="M23" s="69"/>
      <c r="N23" s="69"/>
      <c r="O23" s="69"/>
      <c r="P23" s="71"/>
      <c r="R23" s="25"/>
      <c r="S23" s="25"/>
      <c r="T23" s="25"/>
      <c r="U23" s="25"/>
      <c r="V23" s="25"/>
      <c r="W23" s="25"/>
      <c r="X23" s="25"/>
    </row>
    <row r="24" spans="1:32" ht="13.15" customHeight="1" x14ac:dyDescent="0.25">
      <c r="A24" s="2"/>
      <c r="B24" s="72"/>
      <c r="C24" s="72"/>
      <c r="D24" s="5"/>
      <c r="E24" s="5"/>
      <c r="F24" s="70"/>
      <c r="G24" s="70"/>
      <c r="H24" s="69"/>
      <c r="I24" s="69"/>
      <c r="J24" s="70"/>
      <c r="K24" s="70"/>
      <c r="L24" s="69"/>
      <c r="M24" s="69"/>
      <c r="N24" s="69"/>
      <c r="O24" s="69"/>
      <c r="P24" s="71"/>
      <c r="R24" s="25"/>
      <c r="S24" s="25"/>
      <c r="T24" s="25"/>
      <c r="U24" s="25"/>
      <c r="V24" s="25"/>
      <c r="W24" s="25"/>
      <c r="X24" s="25"/>
    </row>
    <row r="25" spans="1:32" ht="14.45" customHeight="1" x14ac:dyDescent="0.25">
      <c r="A25" s="2"/>
      <c r="R25" s="25"/>
      <c r="S25" s="26"/>
      <c r="T25" s="25"/>
      <c r="U25" s="25"/>
      <c r="V25" s="25"/>
      <c r="W25" s="25"/>
      <c r="X25" s="25"/>
    </row>
    <row r="26" spans="1:32" ht="13.15" customHeight="1" x14ac:dyDescent="0.25">
      <c r="R26" s="25"/>
      <c r="S26" s="25"/>
      <c r="T26" s="25"/>
      <c r="U26" s="25"/>
      <c r="V26" s="25"/>
      <c r="W26" s="25"/>
    </row>
    <row r="27" spans="1:32" ht="13.15" customHeight="1" x14ac:dyDescent="0.25">
      <c r="R27" s="25"/>
      <c r="S27" s="25"/>
      <c r="T27" s="25"/>
      <c r="U27" s="25"/>
      <c r="V27" s="25"/>
      <c r="W27" s="25"/>
    </row>
    <row r="28" spans="1:32" ht="13.15" customHeight="1" x14ac:dyDescent="0.25">
      <c r="F28" s="8" t="s">
        <v>37</v>
      </c>
      <c r="H28" s="8" t="s">
        <v>37</v>
      </c>
      <c r="R28" s="25"/>
      <c r="S28" s="25"/>
      <c r="T28" s="25"/>
      <c r="U28" s="25"/>
      <c r="V28" s="25"/>
      <c r="W28" s="25"/>
    </row>
    <row r="29" spans="1:32" ht="13.15" customHeight="1" x14ac:dyDescent="0.25">
      <c r="B29" s="15"/>
      <c r="C29" s="15"/>
      <c r="D29" s="15"/>
      <c r="E29" s="15"/>
      <c r="G29" s="15"/>
      <c r="H29" s="15"/>
      <c r="I29" s="15"/>
      <c r="J29" s="15"/>
      <c r="K29" s="15"/>
      <c r="L29" s="15"/>
      <c r="M29" s="15"/>
      <c r="O29" s="17"/>
      <c r="R29" s="25"/>
      <c r="S29" s="25"/>
      <c r="T29" s="25"/>
      <c r="U29" s="25"/>
      <c r="V29" s="25"/>
      <c r="W29" s="25"/>
    </row>
    <row r="30" spans="1:32" ht="14.45" customHeight="1" x14ac:dyDescent="0.25">
      <c r="O30" s="17"/>
    </row>
    <row r="31" spans="1:32" ht="14.45" customHeight="1" x14ac:dyDescent="0.25"/>
    <row r="32" spans="1:32" ht="14.45" customHeight="1" x14ac:dyDescent="0.25"/>
    <row r="33" spans="2:15" ht="14.45" customHeight="1" x14ac:dyDescent="0.25"/>
    <row r="34" spans="2:15" ht="14.45" customHeight="1" x14ac:dyDescent="0.25"/>
    <row r="35" spans="2:15" ht="14.45" customHeight="1" x14ac:dyDescent="0.25"/>
    <row r="36" spans="2:15" ht="14.45" customHeight="1" x14ac:dyDescent="0.25"/>
    <row r="37" spans="2:15" ht="14.45" customHeight="1" x14ac:dyDescent="0.25"/>
    <row r="38" spans="2:15" ht="14.45" customHeight="1" x14ac:dyDescent="0.25"/>
    <row r="39" spans="2:15" ht="14.45" customHeight="1" x14ac:dyDescent="0.25"/>
    <row r="41" spans="2:15" x14ac:dyDescent="0.25">
      <c r="C41" s="166" t="s">
        <v>110</v>
      </c>
      <c r="D41" s="166"/>
      <c r="E41" s="166"/>
      <c r="F41" s="166"/>
      <c r="G41" s="166"/>
      <c r="H41" s="166"/>
      <c r="I41" s="166"/>
      <c r="J41" s="166"/>
      <c r="K41" s="166"/>
      <c r="L41" s="166"/>
      <c r="M41" s="166"/>
      <c r="N41" s="166"/>
      <c r="O41" s="166"/>
    </row>
    <row r="42" spans="2:15" x14ac:dyDescent="0.25">
      <c r="C42" s="166"/>
      <c r="D42" s="166"/>
      <c r="E42" s="166"/>
      <c r="F42" s="166"/>
      <c r="G42" s="166"/>
      <c r="H42" s="166"/>
      <c r="I42" s="166"/>
      <c r="J42" s="166"/>
      <c r="K42" s="166"/>
      <c r="L42" s="166"/>
      <c r="M42" s="166"/>
      <c r="N42" s="166"/>
      <c r="O42" s="166"/>
    </row>
    <row r="43" spans="2:15" ht="15" customHeight="1" x14ac:dyDescent="0.25">
      <c r="C43" s="166"/>
      <c r="D43" s="166"/>
      <c r="E43" s="166"/>
      <c r="F43" s="166"/>
      <c r="G43" s="166"/>
      <c r="H43" s="166"/>
      <c r="I43" s="166"/>
      <c r="J43" s="166"/>
      <c r="K43" s="166"/>
      <c r="L43" s="166"/>
      <c r="M43" s="166"/>
      <c r="N43" s="166"/>
      <c r="O43" s="166"/>
    </row>
    <row r="44" spans="2:15" x14ac:dyDescent="0.25">
      <c r="C44" s="166"/>
      <c r="D44" s="166"/>
      <c r="E44" s="166"/>
      <c r="F44" s="166"/>
      <c r="G44" s="166"/>
      <c r="H44" s="166"/>
      <c r="I44" s="166"/>
      <c r="J44" s="166"/>
      <c r="K44" s="166"/>
      <c r="L44" s="166"/>
      <c r="M44" s="166"/>
      <c r="N44" s="166"/>
      <c r="O44" s="166"/>
    </row>
    <row r="45" spans="2:15" ht="14.45" customHeight="1" x14ac:dyDescent="0.25">
      <c r="C45" s="166"/>
      <c r="D45" s="166"/>
      <c r="E45" s="166"/>
      <c r="F45" s="166"/>
      <c r="G45" s="166"/>
      <c r="H45" s="166"/>
      <c r="I45" s="166"/>
      <c r="J45" s="166"/>
      <c r="K45" s="166"/>
      <c r="L45" s="166"/>
      <c r="M45" s="166"/>
      <c r="N45" s="166"/>
      <c r="O45" s="166"/>
    </row>
    <row r="46" spans="2:15" ht="14.45" customHeight="1" x14ac:dyDescent="0.25">
      <c r="B46" s="25"/>
      <c r="C46" s="166"/>
      <c r="D46" s="166"/>
      <c r="E46" s="166"/>
      <c r="F46" s="166"/>
      <c r="G46" s="166"/>
      <c r="H46" s="166"/>
      <c r="I46" s="166"/>
      <c r="J46" s="166"/>
      <c r="K46" s="166"/>
      <c r="L46" s="166"/>
      <c r="M46" s="166"/>
      <c r="N46" s="166"/>
      <c r="O46" s="166"/>
    </row>
    <row r="47" spans="2:15" x14ac:dyDescent="0.25">
      <c r="B47" s="25"/>
      <c r="C47" s="166"/>
      <c r="D47" s="166"/>
      <c r="E47" s="166"/>
      <c r="F47" s="166"/>
      <c r="G47" s="166"/>
      <c r="H47" s="166"/>
      <c r="I47" s="166"/>
      <c r="J47" s="166"/>
      <c r="K47" s="166"/>
      <c r="L47" s="166"/>
      <c r="M47" s="166"/>
      <c r="N47" s="166"/>
      <c r="O47" s="166"/>
    </row>
    <row r="48" spans="2:15" x14ac:dyDescent="0.25">
      <c r="B48" s="25"/>
      <c r="C48" s="166"/>
      <c r="D48" s="166"/>
      <c r="E48" s="166"/>
      <c r="F48" s="166"/>
      <c r="G48" s="166"/>
      <c r="H48" s="166"/>
      <c r="I48" s="166"/>
      <c r="J48" s="166"/>
      <c r="K48" s="166"/>
      <c r="L48" s="166"/>
      <c r="M48" s="166"/>
      <c r="N48" s="166"/>
      <c r="O48" s="166"/>
    </row>
    <row r="49" spans="1:7" x14ac:dyDescent="0.25">
      <c r="B49" s="25"/>
    </row>
    <row r="50" spans="1:7" x14ac:dyDescent="0.25">
      <c r="B50" s="18"/>
    </row>
    <row r="51" spans="1:7" x14ac:dyDescent="0.25">
      <c r="A51" s="20" t="s">
        <v>31</v>
      </c>
      <c r="B51" s="18"/>
      <c r="C51" s="18"/>
      <c r="D51" s="18"/>
      <c r="E51" s="18"/>
      <c r="F51" s="18"/>
      <c r="G51" s="18"/>
    </row>
    <row r="52" spans="1:7" x14ac:dyDescent="0.25">
      <c r="B52" s="18"/>
      <c r="C52" s="18"/>
      <c r="D52" s="18"/>
      <c r="E52" s="18"/>
      <c r="F52" s="18"/>
      <c r="G52" s="18"/>
    </row>
    <row r="53" spans="1:7" x14ac:dyDescent="0.25">
      <c r="B53" s="18"/>
      <c r="C53" s="18"/>
      <c r="D53" s="18"/>
      <c r="E53" s="18"/>
      <c r="F53" s="18"/>
      <c r="G53" s="18"/>
    </row>
    <row r="54" spans="1:7" x14ac:dyDescent="0.25">
      <c r="B54" s="18"/>
      <c r="C54" s="18"/>
      <c r="D54" s="18"/>
      <c r="E54" s="18"/>
      <c r="F54" s="18"/>
      <c r="G54" s="18"/>
    </row>
    <row r="55" spans="1:7" x14ac:dyDescent="0.25">
      <c r="B55" s="18"/>
      <c r="C55" s="18"/>
      <c r="D55" s="18"/>
      <c r="E55" s="18"/>
      <c r="F55" s="18"/>
      <c r="G55" s="18"/>
    </row>
  </sheetData>
  <mergeCells count="22">
    <mergeCell ref="C2:Q2"/>
    <mergeCell ref="A4:N4"/>
    <mergeCell ref="C6:P6"/>
    <mergeCell ref="I10:P10"/>
    <mergeCell ref="B11:C11"/>
    <mergeCell ref="J11:O11"/>
    <mergeCell ref="F11:I11"/>
    <mergeCell ref="C7:Q9"/>
    <mergeCell ref="F13:I13"/>
    <mergeCell ref="J13:O13"/>
    <mergeCell ref="C41:O48"/>
    <mergeCell ref="F15:I15"/>
    <mergeCell ref="F16:I16"/>
    <mergeCell ref="F14:I14"/>
    <mergeCell ref="J14:O14"/>
    <mergeCell ref="B17:C17"/>
    <mergeCell ref="F17:G17"/>
    <mergeCell ref="H17:I17"/>
    <mergeCell ref="J17:K17"/>
    <mergeCell ref="L17:O17"/>
    <mergeCell ref="J15:O15"/>
    <mergeCell ref="J16:O16"/>
  </mergeCells>
  <conditionalFormatting sqref="P13:P16">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667FE4B7-FFDB-4C02-AC33-56B08177A78B}">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workbookViewId="0">
      <selection activeCell="P15" sqref="P15"/>
    </sheetView>
  </sheetViews>
  <sheetFormatPr defaultColWidth="8.85546875" defaultRowHeight="15" x14ac:dyDescent="0.25"/>
  <cols>
    <col min="1" max="1" width="7.7109375" style="80" customWidth="1"/>
    <col min="2" max="2" width="3" style="80" customWidth="1"/>
    <col min="3" max="3" width="7.140625" style="80" customWidth="1"/>
    <col min="4" max="5" width="0.85546875" style="80" customWidth="1"/>
    <col min="6" max="6" width="11.85546875" style="80" customWidth="1"/>
    <col min="7" max="7" width="12.28515625" style="80" customWidth="1"/>
    <col min="8" max="8" width="9" style="80" customWidth="1"/>
    <col min="9" max="9" width="9.42578125" style="80" customWidth="1"/>
    <col min="10" max="10" width="2.28515625" style="80" customWidth="1"/>
    <col min="11" max="11" width="3.140625" style="80" customWidth="1"/>
    <col min="12" max="12" width="2.28515625" style="80" customWidth="1"/>
    <col min="13" max="13" width="3" style="80" customWidth="1"/>
    <col min="14" max="14" width="2.5703125" style="80" customWidth="1"/>
    <col min="15" max="15" width="2.7109375" style="80" customWidth="1"/>
    <col min="16" max="16" width="3.7109375" style="80" customWidth="1"/>
    <col min="17" max="17" width="2.85546875" style="80" customWidth="1"/>
    <col min="18" max="18" width="9.7109375" style="80" customWidth="1"/>
    <col min="19" max="22" width="8.85546875" style="80"/>
    <col min="23" max="23" width="9.7109375" style="80" customWidth="1"/>
    <col min="24" max="16384" width="8.85546875" style="80"/>
  </cols>
  <sheetData>
    <row r="1" spans="1:33" ht="15" customHeight="1" x14ac:dyDescent="0.25"/>
    <row r="2" spans="1:33" ht="15.75" customHeight="1" x14ac:dyDescent="0.25">
      <c r="C2" s="173" t="s">
        <v>15</v>
      </c>
      <c r="D2" s="173"/>
      <c r="E2" s="173"/>
      <c r="F2" s="173"/>
      <c r="G2" s="173"/>
      <c r="H2" s="173"/>
      <c r="I2" s="173"/>
      <c r="J2" s="173"/>
      <c r="K2" s="173"/>
      <c r="L2" s="173"/>
      <c r="M2" s="173"/>
      <c r="N2" s="173"/>
      <c r="O2" s="173"/>
      <c r="P2" s="173"/>
      <c r="Q2" s="173"/>
      <c r="R2" s="173"/>
    </row>
    <row r="3" spans="1:33" ht="15.75" customHeight="1" x14ac:dyDescent="0.25">
      <c r="B3" s="81"/>
      <c r="C3" s="81"/>
      <c r="D3" s="81"/>
      <c r="E3" s="81"/>
      <c r="F3" s="81"/>
      <c r="G3" s="81"/>
      <c r="H3" s="81"/>
      <c r="I3" s="81"/>
      <c r="J3" s="81"/>
      <c r="K3" s="81"/>
      <c r="L3" s="81"/>
      <c r="M3" s="81"/>
      <c r="N3" s="81"/>
      <c r="O3" s="81"/>
    </row>
    <row r="4" spans="1:33" ht="22.15" customHeight="1" x14ac:dyDescent="0.25">
      <c r="A4" s="174"/>
      <c r="B4" s="174"/>
      <c r="C4" s="174"/>
      <c r="D4" s="174"/>
      <c r="E4" s="174"/>
      <c r="F4" s="174"/>
      <c r="G4" s="174"/>
      <c r="H4" s="174"/>
      <c r="I4" s="174"/>
      <c r="J4" s="174"/>
      <c r="K4" s="174"/>
      <c r="L4" s="174"/>
      <c r="M4" s="174"/>
      <c r="N4" s="174"/>
      <c r="O4" s="174"/>
    </row>
    <row r="5" spans="1:33" ht="14.45" customHeight="1" x14ac:dyDescent="0.25"/>
    <row r="6" spans="1:33" ht="15.6" customHeight="1" x14ac:dyDescent="0.25">
      <c r="C6" s="167" t="s">
        <v>80</v>
      </c>
      <c r="D6" s="167"/>
      <c r="E6" s="167"/>
      <c r="F6" s="167"/>
      <c r="G6" s="167"/>
      <c r="H6" s="167"/>
      <c r="I6" s="167"/>
      <c r="J6" s="167"/>
      <c r="K6" s="167"/>
      <c r="L6" s="167"/>
      <c r="M6" s="167"/>
      <c r="N6" s="167"/>
      <c r="O6" s="167"/>
      <c r="P6" s="167"/>
      <c r="Q6" s="167"/>
      <c r="R6" s="67"/>
      <c r="U6" s="7"/>
      <c r="V6" s="7"/>
      <c r="W6" s="7"/>
      <c r="X6" s="7"/>
      <c r="Y6" s="7"/>
      <c r="Z6" s="7"/>
      <c r="AA6" s="7"/>
      <c r="AB6" s="7"/>
      <c r="AC6" s="7"/>
      <c r="AD6" s="7"/>
      <c r="AE6" s="7"/>
      <c r="AF6" s="7"/>
      <c r="AG6" s="7"/>
    </row>
    <row r="7" spans="1:33" ht="15.6" customHeight="1" x14ac:dyDescent="0.25">
      <c r="C7" s="175" t="s">
        <v>62</v>
      </c>
      <c r="D7" s="175"/>
      <c r="E7" s="175"/>
      <c r="F7" s="175"/>
      <c r="G7" s="175"/>
      <c r="H7" s="175"/>
      <c r="I7" s="175"/>
      <c r="J7" s="175"/>
      <c r="K7" s="175"/>
      <c r="L7" s="175"/>
      <c r="M7" s="175"/>
      <c r="N7" s="175"/>
      <c r="O7" s="175"/>
      <c r="P7" s="175"/>
      <c r="Q7" s="175"/>
      <c r="R7" s="67"/>
      <c r="T7" s="7"/>
      <c r="U7" s="7"/>
      <c r="V7" s="7"/>
      <c r="W7" s="7"/>
      <c r="X7" s="7"/>
      <c r="Y7" s="7"/>
      <c r="Z7" s="7"/>
      <c r="AA7" s="7"/>
      <c r="AB7" s="7"/>
      <c r="AC7" s="7"/>
      <c r="AD7" s="7"/>
      <c r="AE7" s="7"/>
      <c r="AF7" s="7"/>
      <c r="AG7" s="7"/>
    </row>
    <row r="8" spans="1:33" x14ac:dyDescent="0.25">
      <c r="C8" s="175"/>
      <c r="D8" s="175"/>
      <c r="E8" s="175"/>
      <c r="F8" s="175"/>
      <c r="G8" s="175"/>
      <c r="H8" s="175"/>
      <c r="I8" s="175"/>
      <c r="J8" s="175"/>
      <c r="K8" s="175"/>
      <c r="L8" s="175"/>
      <c r="M8" s="175"/>
      <c r="N8" s="175"/>
      <c r="O8" s="175"/>
      <c r="P8" s="175"/>
      <c r="Q8" s="175"/>
      <c r="U8" s="21"/>
      <c r="V8" s="21"/>
      <c r="W8" s="21"/>
      <c r="X8" s="21"/>
      <c r="Y8" s="21"/>
      <c r="Z8" s="21"/>
      <c r="AA8" s="21"/>
      <c r="AB8" s="21"/>
      <c r="AC8" s="21"/>
      <c r="AD8" s="21"/>
      <c r="AE8" s="21"/>
      <c r="AF8" s="21"/>
      <c r="AG8" s="21"/>
    </row>
    <row r="9" spans="1:33" x14ac:dyDescent="0.25">
      <c r="C9" s="175"/>
      <c r="D9" s="175"/>
      <c r="E9" s="175"/>
      <c r="F9" s="175"/>
      <c r="G9" s="175"/>
      <c r="H9" s="175"/>
      <c r="I9" s="175"/>
      <c r="J9" s="175"/>
      <c r="K9" s="175"/>
      <c r="L9" s="175"/>
      <c r="M9" s="175"/>
      <c r="N9" s="175"/>
      <c r="O9" s="175"/>
      <c r="P9" s="175"/>
      <c r="Q9" s="175"/>
    </row>
    <row r="10" spans="1:33" ht="18.75" customHeight="1" x14ac:dyDescent="0.25">
      <c r="C10" s="175"/>
      <c r="D10" s="175"/>
      <c r="E10" s="175"/>
      <c r="F10" s="175"/>
      <c r="G10" s="175"/>
      <c r="H10" s="175"/>
      <c r="I10" s="175"/>
      <c r="J10" s="175"/>
      <c r="K10" s="175"/>
      <c r="L10" s="175"/>
      <c r="M10" s="175"/>
      <c r="N10" s="175"/>
      <c r="O10" s="175"/>
      <c r="P10" s="175"/>
      <c r="Q10" s="175"/>
      <c r="V10"/>
    </row>
    <row r="11" spans="1:33" ht="14.45" customHeight="1" x14ac:dyDescent="0.25">
      <c r="B11" s="82"/>
      <c r="I11" s="168" t="s">
        <v>114</v>
      </c>
      <c r="J11" s="168"/>
      <c r="K11" s="168"/>
      <c r="L11" s="168"/>
      <c r="M11" s="168"/>
      <c r="N11" s="168"/>
      <c r="O11" s="168"/>
      <c r="P11" s="168"/>
      <c r="Q11" s="111"/>
    </row>
    <row r="12" spans="1:33" ht="68.45" customHeight="1" x14ac:dyDescent="0.25">
      <c r="A12" s="2"/>
      <c r="B12" s="169" t="s">
        <v>14</v>
      </c>
      <c r="C12" s="169"/>
      <c r="D12" s="109"/>
      <c r="E12" s="109"/>
      <c r="F12" s="146" t="s">
        <v>84</v>
      </c>
      <c r="G12" s="146"/>
      <c r="H12" s="146"/>
      <c r="I12" s="146"/>
      <c r="J12" s="146" t="s">
        <v>91</v>
      </c>
      <c r="K12" s="146"/>
      <c r="L12" s="146"/>
      <c r="M12" s="146"/>
      <c r="N12" s="146"/>
      <c r="O12" s="146"/>
      <c r="P12" s="28">
        <v>2</v>
      </c>
      <c r="S12" s="83"/>
      <c r="T12" s="83"/>
      <c r="U12" s="83"/>
      <c r="V12" s="83"/>
      <c r="W12" s="83"/>
      <c r="X12" s="83"/>
    </row>
    <row r="13" spans="1:33" ht="13.15" customHeight="1" x14ac:dyDescent="0.25">
      <c r="A13" s="2"/>
      <c r="B13" s="68" t="s">
        <v>11</v>
      </c>
      <c r="C13" s="68"/>
      <c r="D13" s="57"/>
      <c r="E13" s="110">
        <v>1</v>
      </c>
      <c r="F13" s="171" t="s">
        <v>83</v>
      </c>
      <c r="G13" s="171"/>
      <c r="H13" s="171"/>
      <c r="I13" s="171"/>
      <c r="J13" s="172">
        <v>1</v>
      </c>
      <c r="K13" s="172"/>
      <c r="L13" s="172"/>
      <c r="M13" s="172"/>
      <c r="N13" s="172"/>
      <c r="O13" s="172"/>
      <c r="P13" s="118">
        <f>J13</f>
        <v>1</v>
      </c>
      <c r="Q13" s="84"/>
      <c r="R13" s="84"/>
      <c r="S13" s="84"/>
      <c r="T13" s="83"/>
      <c r="U13" s="83"/>
      <c r="V13" s="83"/>
      <c r="W13" s="83"/>
      <c r="X13" s="83"/>
    </row>
    <row r="14" spans="1:33" ht="13.15" customHeight="1" x14ac:dyDescent="0.25">
      <c r="A14" s="2"/>
      <c r="B14" s="72" t="s">
        <v>8</v>
      </c>
      <c r="C14" s="68"/>
      <c r="D14" s="5"/>
      <c r="E14" s="110">
        <v>1</v>
      </c>
      <c r="F14" s="171" t="s">
        <v>83</v>
      </c>
      <c r="G14" s="171"/>
      <c r="H14" s="171">
        <v>1.6299999999999999E-2</v>
      </c>
      <c r="I14" s="171"/>
      <c r="J14" s="172">
        <v>1</v>
      </c>
      <c r="K14" s="172"/>
      <c r="L14" s="172">
        <v>0.109</v>
      </c>
      <c r="M14" s="172"/>
      <c r="N14" s="172"/>
      <c r="O14" s="172"/>
      <c r="P14" s="118">
        <f t="shared" ref="P14:P16" si="0">J14</f>
        <v>1</v>
      </c>
      <c r="Q14" s="84"/>
      <c r="X14" s="87"/>
      <c r="Y14" s="87"/>
      <c r="Z14" s="87"/>
      <c r="AA14" s="87"/>
      <c r="AB14" s="87"/>
      <c r="AC14" s="87"/>
      <c r="AD14" s="87"/>
      <c r="AE14" s="87"/>
      <c r="AF14" s="87"/>
    </row>
    <row r="15" spans="1:33" ht="13.15" customHeight="1" x14ac:dyDescent="0.25">
      <c r="A15" s="2"/>
      <c r="B15" s="68" t="s">
        <v>5</v>
      </c>
      <c r="C15" s="68"/>
      <c r="D15" s="57"/>
      <c r="E15" s="110">
        <v>1</v>
      </c>
      <c r="F15" s="171" t="s">
        <v>83</v>
      </c>
      <c r="G15" s="171"/>
      <c r="H15" s="171">
        <v>1.0163</v>
      </c>
      <c r="I15" s="171"/>
      <c r="J15" s="172">
        <v>1</v>
      </c>
      <c r="K15" s="172"/>
      <c r="L15" s="172">
        <v>0.109</v>
      </c>
      <c r="M15" s="172"/>
      <c r="N15" s="172"/>
      <c r="O15" s="172"/>
      <c r="P15" s="118">
        <f t="shared" si="0"/>
        <v>1</v>
      </c>
      <c r="Q15" s="84"/>
      <c r="X15" s="87"/>
      <c r="Y15" s="87"/>
      <c r="Z15" s="87"/>
      <c r="AA15" s="87"/>
      <c r="AB15" s="87"/>
      <c r="AC15" s="87"/>
      <c r="AD15" s="87"/>
      <c r="AE15" s="87"/>
      <c r="AF15" s="87"/>
    </row>
    <row r="16" spans="1:33" ht="13.15" customHeight="1" x14ac:dyDescent="0.25">
      <c r="A16" s="58"/>
      <c r="B16" s="72" t="s">
        <v>2</v>
      </c>
      <c r="C16" s="72"/>
      <c r="D16" s="5"/>
      <c r="E16" s="110">
        <v>1</v>
      </c>
      <c r="F16" s="171" t="s">
        <v>83</v>
      </c>
      <c r="G16" s="171"/>
      <c r="H16" s="171">
        <v>2.0163000000000002</v>
      </c>
      <c r="I16" s="171"/>
      <c r="J16" s="172">
        <v>1</v>
      </c>
      <c r="K16" s="172"/>
      <c r="L16" s="172">
        <v>0.109</v>
      </c>
      <c r="M16" s="172"/>
      <c r="N16" s="172"/>
      <c r="O16" s="172"/>
      <c r="P16" s="118">
        <f t="shared" si="0"/>
        <v>1</v>
      </c>
      <c r="Q16" s="84"/>
      <c r="X16" s="87"/>
      <c r="Y16" s="87"/>
      <c r="Z16" s="87"/>
      <c r="AA16" s="87"/>
      <c r="AB16" s="87"/>
      <c r="AC16" s="87"/>
      <c r="AD16" s="87"/>
      <c r="AE16" s="87"/>
      <c r="AF16" s="87"/>
    </row>
    <row r="17" spans="1:33" ht="13.15" customHeight="1" x14ac:dyDescent="0.25">
      <c r="A17" s="58"/>
      <c r="B17" s="145"/>
      <c r="C17" s="145"/>
      <c r="D17" s="109"/>
      <c r="E17" s="109"/>
      <c r="F17" s="150"/>
      <c r="G17" s="150"/>
      <c r="H17" s="150"/>
      <c r="I17" s="150"/>
      <c r="J17" s="150"/>
      <c r="K17" s="150"/>
      <c r="L17" s="151"/>
      <c r="M17" s="151"/>
      <c r="N17" s="151"/>
      <c r="O17" s="151"/>
      <c r="P17" s="59"/>
      <c r="Q17" s="84"/>
      <c r="T17" s="88"/>
      <c r="U17" s="88"/>
      <c r="V17" s="88"/>
      <c r="W17" s="88"/>
      <c r="X17" s="88"/>
      <c r="Y17" s="87"/>
      <c r="Z17" s="87"/>
      <c r="AA17" s="87"/>
      <c r="AB17" s="87"/>
      <c r="AC17" s="87"/>
      <c r="AD17" s="87"/>
      <c r="AE17" s="87"/>
      <c r="AF17" s="87"/>
    </row>
    <row r="18" spans="1:33" ht="13.15" customHeight="1" x14ac:dyDescent="0.25">
      <c r="A18" s="58"/>
      <c r="B18" s="15" t="s">
        <v>95</v>
      </c>
      <c r="C18" s="15"/>
      <c r="D18" s="15"/>
      <c r="E18" s="15"/>
      <c r="F18" s="15"/>
      <c r="G18" s="15"/>
      <c r="H18" s="15"/>
      <c r="I18" s="15"/>
      <c r="J18" s="15"/>
      <c r="K18" s="15"/>
      <c r="L18" s="15"/>
      <c r="M18" s="15"/>
      <c r="N18" s="15"/>
      <c r="O18" s="8"/>
      <c r="P18" s="8"/>
      <c r="Q18" s="8"/>
      <c r="R18" s="8"/>
      <c r="T18" s="88"/>
      <c r="U18" s="88"/>
      <c r="V18" s="88"/>
      <c r="W18" s="88"/>
      <c r="X18" s="88"/>
      <c r="Y18" s="88"/>
      <c r="Z18" s="87"/>
      <c r="AA18" s="87"/>
      <c r="AB18" s="87"/>
      <c r="AC18" s="87"/>
      <c r="AD18" s="87"/>
      <c r="AE18" s="87"/>
      <c r="AF18" s="87"/>
      <c r="AG18" s="87"/>
    </row>
    <row r="19" spans="1:33" ht="13.15" customHeight="1" x14ac:dyDescent="0.25">
      <c r="A19" s="2"/>
      <c r="B19" s="15" t="s">
        <v>68</v>
      </c>
      <c r="C19" s="15"/>
      <c r="D19" s="15"/>
      <c r="E19" s="15"/>
      <c r="F19" s="15"/>
      <c r="G19" s="93" t="s">
        <v>92</v>
      </c>
      <c r="I19" s="93" t="s">
        <v>93</v>
      </c>
      <c r="J19" s="15"/>
      <c r="K19" s="8"/>
      <c r="M19" s="15" t="s">
        <v>94</v>
      </c>
      <c r="N19" s="8"/>
      <c r="P19" s="8"/>
      <c r="Q19" s="8"/>
      <c r="R19" s="8"/>
      <c r="T19" s="88"/>
      <c r="U19" s="88"/>
      <c r="V19" s="88"/>
      <c r="W19" s="88"/>
      <c r="X19" s="88"/>
      <c r="Y19" s="88"/>
    </row>
    <row r="20" spans="1:33" ht="13.15" customHeight="1" x14ac:dyDescent="0.25">
      <c r="A20" s="2"/>
      <c r="B20" s="68"/>
      <c r="C20" s="68"/>
      <c r="D20" s="57"/>
      <c r="E20" s="57"/>
      <c r="F20" s="70"/>
      <c r="G20" s="70"/>
      <c r="H20" s="69"/>
      <c r="I20" s="69"/>
      <c r="J20" s="70"/>
      <c r="K20" s="70"/>
      <c r="L20" s="70"/>
      <c r="M20" s="69"/>
      <c r="N20" s="69"/>
      <c r="O20" s="69"/>
      <c r="P20" s="69"/>
      <c r="Q20" s="71"/>
      <c r="T20" s="88"/>
      <c r="U20" s="88"/>
      <c r="V20" s="88"/>
      <c r="W20" s="88"/>
      <c r="X20" s="88"/>
      <c r="Y20" s="88"/>
    </row>
    <row r="21" spans="1:33" ht="13.15" customHeight="1" x14ac:dyDescent="0.25">
      <c r="A21" s="2"/>
      <c r="C21" s="85"/>
      <c r="D21" s="86"/>
      <c r="E21" s="86"/>
      <c r="F21" s="70"/>
      <c r="G21" s="70"/>
      <c r="H21" s="69"/>
      <c r="I21" s="69"/>
      <c r="J21" s="70"/>
      <c r="K21" s="70"/>
      <c r="L21" s="70"/>
      <c r="M21" s="69"/>
      <c r="N21" s="69"/>
      <c r="O21" s="69"/>
      <c r="P21" s="69"/>
      <c r="Q21" s="71"/>
      <c r="S21" s="88"/>
      <c r="T21" s="88"/>
      <c r="U21" s="88"/>
      <c r="V21" s="88"/>
      <c r="W21" s="88"/>
      <c r="X21" s="88"/>
      <c r="Y21" s="88"/>
    </row>
    <row r="22" spans="1:33" ht="13.15" customHeight="1" x14ac:dyDescent="0.25">
      <c r="A22" s="2"/>
      <c r="B22" s="85"/>
      <c r="C22" s="85"/>
      <c r="D22" s="57"/>
      <c r="E22" s="57"/>
      <c r="F22" s="70"/>
      <c r="G22" s="70"/>
      <c r="H22" s="69"/>
      <c r="I22" s="69"/>
      <c r="J22" s="70"/>
      <c r="K22" s="70"/>
      <c r="L22" s="70"/>
      <c r="M22" s="69"/>
      <c r="N22" s="69"/>
      <c r="O22" s="69"/>
      <c r="P22" s="69"/>
      <c r="Q22" s="71"/>
      <c r="S22" s="88"/>
      <c r="T22" s="88"/>
      <c r="U22" s="88"/>
      <c r="V22" s="88"/>
      <c r="W22" s="88"/>
      <c r="X22" s="88"/>
      <c r="Y22" s="88"/>
    </row>
    <row r="23" spans="1:33" ht="13.15" customHeight="1" x14ac:dyDescent="0.25">
      <c r="A23" s="2"/>
      <c r="B23" s="85"/>
      <c r="C23" s="85"/>
      <c r="D23" s="86"/>
      <c r="E23" s="86"/>
      <c r="F23" s="70"/>
      <c r="G23" s="70"/>
      <c r="H23" s="69"/>
      <c r="I23" s="69"/>
      <c r="J23" s="70"/>
      <c r="K23" s="70"/>
      <c r="L23" s="70"/>
      <c r="M23" s="69"/>
      <c r="N23" s="69"/>
      <c r="O23" s="69"/>
      <c r="P23" s="69"/>
      <c r="Q23" s="71"/>
      <c r="S23" s="88"/>
      <c r="T23" s="88"/>
      <c r="U23" s="88"/>
      <c r="V23" s="88"/>
      <c r="W23" s="88"/>
      <c r="X23" s="88"/>
      <c r="Y23" s="88"/>
    </row>
    <row r="24" spans="1:33" ht="14.45" customHeight="1" x14ac:dyDescent="0.25">
      <c r="A24" s="2"/>
      <c r="S24" s="88"/>
      <c r="T24" s="91"/>
      <c r="U24" s="88"/>
      <c r="V24" s="88"/>
      <c r="W24" s="88"/>
      <c r="X24" s="88"/>
      <c r="Y24" s="88"/>
    </row>
    <row r="25" spans="1:33" ht="13.15" customHeight="1" x14ac:dyDescent="0.25">
      <c r="F25" s="80" t="s">
        <v>37</v>
      </c>
      <c r="H25" s="80" t="s">
        <v>37</v>
      </c>
      <c r="S25" s="88"/>
      <c r="T25" s="88"/>
      <c r="U25" s="88"/>
      <c r="V25" s="88"/>
      <c r="W25" s="88"/>
      <c r="X25" s="88"/>
    </row>
    <row r="26" spans="1:33" ht="13.15" customHeight="1" x14ac:dyDescent="0.25">
      <c r="S26" s="88"/>
      <c r="T26" s="88"/>
      <c r="U26" s="88"/>
      <c r="V26" s="88"/>
      <c r="W26" s="88"/>
      <c r="X26" s="88"/>
    </row>
    <row r="27" spans="1:33" ht="13.15" customHeight="1" x14ac:dyDescent="0.25">
      <c r="S27" s="88"/>
      <c r="T27" s="88"/>
      <c r="U27" s="88"/>
      <c r="V27" s="88"/>
      <c r="W27" s="88"/>
      <c r="X27" s="88"/>
    </row>
    <row r="28" spans="1:33" ht="13.15" customHeight="1" x14ac:dyDescent="0.25">
      <c r="B28" s="89"/>
      <c r="C28" s="89"/>
      <c r="D28" s="89"/>
      <c r="E28" s="89"/>
      <c r="G28" s="89"/>
      <c r="H28" s="89"/>
      <c r="I28" s="89"/>
      <c r="J28" s="89"/>
      <c r="K28" s="89"/>
      <c r="L28" s="89"/>
      <c r="M28" s="89"/>
      <c r="N28" s="89"/>
      <c r="P28" s="90"/>
      <c r="S28" s="88"/>
      <c r="T28" s="88"/>
      <c r="U28" s="88"/>
      <c r="V28" s="88"/>
      <c r="W28" s="88"/>
      <c r="X28" s="88"/>
    </row>
    <row r="29" spans="1:33" ht="14.45" customHeight="1" x14ac:dyDescent="0.25">
      <c r="P29" s="90"/>
    </row>
    <row r="30" spans="1:33" ht="14.45" customHeight="1" x14ac:dyDescent="0.25"/>
    <row r="31" spans="1:33" ht="14.45" customHeight="1" x14ac:dyDescent="0.25"/>
    <row r="32" spans="1:33" ht="14.45" customHeight="1" x14ac:dyDescent="0.25"/>
    <row r="33" spans="2:16" ht="14.45" customHeight="1" x14ac:dyDescent="0.25"/>
    <row r="34" spans="2:16" ht="14.45" customHeight="1" x14ac:dyDescent="0.25"/>
    <row r="35" spans="2:16" ht="14.45" customHeight="1" x14ac:dyDescent="0.25"/>
    <row r="36" spans="2:16" ht="14.45" customHeight="1" x14ac:dyDescent="0.25"/>
    <row r="37" spans="2:16" ht="14.45" customHeight="1" x14ac:dyDescent="0.25"/>
    <row r="38" spans="2:16" ht="14.45" customHeight="1" x14ac:dyDescent="0.25"/>
    <row r="41" spans="2:16" x14ac:dyDescent="0.25">
      <c r="C41" s="166" t="s">
        <v>90</v>
      </c>
      <c r="D41" s="166"/>
      <c r="E41" s="166"/>
      <c r="F41" s="166"/>
      <c r="G41" s="166"/>
      <c r="H41" s="166"/>
      <c r="I41" s="166"/>
      <c r="J41" s="166"/>
      <c r="K41" s="166"/>
      <c r="L41" s="166"/>
      <c r="M41" s="166"/>
      <c r="N41" s="166"/>
      <c r="O41" s="166"/>
      <c r="P41" s="166"/>
    </row>
    <row r="42" spans="2:16" ht="15" customHeight="1" x14ac:dyDescent="0.25">
      <c r="C42" s="166"/>
      <c r="D42" s="166"/>
      <c r="E42" s="166"/>
      <c r="F42" s="166"/>
      <c r="G42" s="166"/>
      <c r="H42" s="166"/>
      <c r="I42" s="166"/>
      <c r="J42" s="166"/>
      <c r="K42" s="166"/>
      <c r="L42" s="166"/>
      <c r="M42" s="166"/>
      <c r="N42" s="166"/>
      <c r="O42" s="166"/>
      <c r="P42" s="166"/>
    </row>
    <row r="43" spans="2:16" x14ac:dyDescent="0.25">
      <c r="C43" s="166"/>
      <c r="D43" s="166"/>
      <c r="E43" s="166"/>
      <c r="F43" s="166"/>
      <c r="G43" s="166"/>
      <c r="H43" s="166"/>
      <c r="I43" s="166"/>
      <c r="J43" s="166"/>
      <c r="K43" s="166"/>
      <c r="L43" s="166"/>
      <c r="M43" s="166"/>
      <c r="N43" s="166"/>
      <c r="O43" s="166"/>
      <c r="P43" s="166"/>
    </row>
    <row r="44" spans="2:16" ht="14.45" customHeight="1" x14ac:dyDescent="0.25">
      <c r="C44" s="166"/>
      <c r="D44" s="166"/>
      <c r="E44" s="166"/>
      <c r="F44" s="166"/>
      <c r="G44" s="166"/>
      <c r="H44" s="166"/>
      <c r="I44" s="166"/>
      <c r="J44" s="166"/>
      <c r="K44" s="166"/>
      <c r="L44" s="166"/>
      <c r="M44" s="166"/>
      <c r="N44" s="166"/>
      <c r="O44" s="166"/>
      <c r="P44" s="166"/>
    </row>
    <row r="45" spans="2:16" ht="14.45" customHeight="1" x14ac:dyDescent="0.25">
      <c r="B45" s="88"/>
      <c r="C45" s="166"/>
      <c r="D45" s="166"/>
      <c r="E45" s="166"/>
      <c r="F45" s="166"/>
      <c r="G45" s="166"/>
      <c r="H45" s="166"/>
      <c r="I45" s="166"/>
      <c r="J45" s="166"/>
      <c r="K45" s="166"/>
      <c r="L45" s="166"/>
      <c r="M45" s="166"/>
      <c r="N45" s="166"/>
      <c r="O45" s="166"/>
      <c r="P45" s="166"/>
    </row>
    <row r="46" spans="2:16" x14ac:dyDescent="0.25">
      <c r="B46" s="88"/>
      <c r="C46" s="166"/>
      <c r="D46" s="166"/>
      <c r="E46" s="166"/>
      <c r="F46" s="166"/>
      <c r="G46" s="166"/>
      <c r="H46" s="166"/>
      <c r="I46" s="166"/>
      <c r="J46" s="166"/>
      <c r="K46" s="166"/>
      <c r="L46" s="166"/>
      <c r="M46" s="166"/>
      <c r="N46" s="166"/>
      <c r="O46" s="166"/>
      <c r="P46" s="166"/>
    </row>
    <row r="47" spans="2:16" x14ac:dyDescent="0.25">
      <c r="B47" s="88"/>
    </row>
    <row r="48" spans="2:16" x14ac:dyDescent="0.25">
      <c r="B48" s="88"/>
      <c r="P48" s="88"/>
    </row>
    <row r="49" spans="1:7" x14ac:dyDescent="0.25">
      <c r="B49" s="87"/>
    </row>
    <row r="50" spans="1:7" x14ac:dyDescent="0.25">
      <c r="A50" s="92" t="s">
        <v>31</v>
      </c>
      <c r="B50" s="87"/>
      <c r="C50" s="87"/>
      <c r="D50" s="87"/>
      <c r="E50" s="87"/>
      <c r="F50" s="87"/>
      <c r="G50" s="87"/>
    </row>
    <row r="51" spans="1:7" x14ac:dyDescent="0.25">
      <c r="B51" s="87"/>
      <c r="C51" s="87"/>
      <c r="D51" s="87"/>
      <c r="E51" s="87"/>
      <c r="F51" s="87"/>
      <c r="G51" s="87"/>
    </row>
    <row r="52" spans="1:7" x14ac:dyDescent="0.25">
      <c r="B52" s="87"/>
      <c r="C52" s="87"/>
      <c r="D52" s="87"/>
      <c r="E52" s="87"/>
      <c r="F52" s="87"/>
      <c r="G52" s="87"/>
    </row>
    <row r="53" spans="1:7" x14ac:dyDescent="0.25">
      <c r="B53" s="87"/>
      <c r="C53" s="87"/>
      <c r="D53" s="87"/>
      <c r="E53" s="87"/>
      <c r="F53" s="87"/>
      <c r="G53" s="87"/>
    </row>
    <row r="54" spans="1:7" x14ac:dyDescent="0.25">
      <c r="B54" s="87"/>
      <c r="C54" s="87"/>
      <c r="D54" s="87"/>
      <c r="E54" s="87"/>
      <c r="F54" s="87"/>
      <c r="G54" s="87"/>
    </row>
  </sheetData>
  <mergeCells count="22">
    <mergeCell ref="C41:P46"/>
    <mergeCell ref="B17:C17"/>
    <mergeCell ref="F17:G17"/>
    <mergeCell ref="H17:I17"/>
    <mergeCell ref="J17:K17"/>
    <mergeCell ref="C2:R2"/>
    <mergeCell ref="A4:O4"/>
    <mergeCell ref="C6:Q6"/>
    <mergeCell ref="C7:Q10"/>
    <mergeCell ref="F13:I13"/>
    <mergeCell ref="J13:O13"/>
    <mergeCell ref="F16:I16"/>
    <mergeCell ref="J16:O16"/>
    <mergeCell ref="L17:O17"/>
    <mergeCell ref="I11:P11"/>
    <mergeCell ref="B12:C12"/>
    <mergeCell ref="F12:I12"/>
    <mergeCell ref="J12:O12"/>
    <mergeCell ref="F14:I14"/>
    <mergeCell ref="J14:O14"/>
    <mergeCell ref="F15:I15"/>
    <mergeCell ref="J15:O15"/>
  </mergeCells>
  <printOptions horizontalCentered="1"/>
  <pageMargins left="0.19685039370078741" right="0.19685039370078741" top="0.19685039370078741" bottom="0.19685039370078741" header="0" footer="0"/>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 id="{B62F4492-C055-449D-B014-332B9F9E6D59}">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Q21</xm:sqref>
        </x14:conditionalFormatting>
        <x14:conditionalFormatting xmlns:xm="http://schemas.microsoft.com/office/excel/2006/main">
          <x14:cfRule type="iconSet" priority="1" id="{85CF2B15-3EE2-458D-8033-CA4DF748B9C9}">
            <x14:iconSet iconSet="4TrafficLights" showValue="0" custom="1">
              <x14:cfvo type="percent">
                <xm:f>0</xm:f>
              </x14:cfvo>
              <x14:cfvo type="num">
                <xm:f>0.8</xm:f>
              </x14:cfvo>
              <x14:cfvo type="num">
                <xm:f>0.9</xm:f>
              </x14:cfvo>
              <x14:cfvo type="num">
                <xm:f>1</xm:f>
              </x14:cfvo>
              <x14:cfIcon iconSet="4RedToBlack" iconId="3"/>
              <x14:cfIcon iconSet="4RedToBlack" iconId="2"/>
              <x14:cfIcon iconSet="3TrafficLights1" iconId="1"/>
              <x14:cfIcon iconSet="3TrafficLights1" iconId="2"/>
            </x14:iconSet>
          </x14:cfRule>
          <xm:sqref>P13:P16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workbookViewId="0">
      <selection activeCell="P15" sqref="P15"/>
    </sheetView>
  </sheetViews>
  <sheetFormatPr defaultColWidth="8.85546875" defaultRowHeight="15" x14ac:dyDescent="0.25"/>
  <cols>
    <col min="1" max="1" width="9.710937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9" width="2.7109375" style="8" customWidth="1"/>
    <col min="20"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167" t="s">
        <v>64</v>
      </c>
      <c r="D6" s="167"/>
      <c r="E6" s="167"/>
      <c r="F6" s="167"/>
      <c r="G6" s="167"/>
      <c r="H6" s="167"/>
      <c r="I6" s="167"/>
      <c r="J6" s="167"/>
      <c r="K6" s="167"/>
      <c r="L6" s="167"/>
      <c r="M6" s="167"/>
      <c r="N6" s="167"/>
      <c r="O6" s="167"/>
      <c r="P6" s="167"/>
      <c r="Q6" s="167"/>
      <c r="R6" s="167"/>
    </row>
    <row r="7" spans="1:25" ht="14.45" customHeight="1" x14ac:dyDescent="0.25">
      <c r="C7" s="167"/>
      <c r="D7" s="167"/>
      <c r="E7" s="167"/>
      <c r="F7" s="167"/>
      <c r="G7" s="167"/>
      <c r="H7" s="167"/>
      <c r="I7" s="167"/>
      <c r="J7" s="167"/>
      <c r="K7" s="167"/>
      <c r="L7" s="167"/>
      <c r="M7" s="167"/>
      <c r="N7" s="167"/>
      <c r="O7" s="167"/>
      <c r="P7" s="167"/>
      <c r="Q7" s="167"/>
      <c r="R7" s="167"/>
    </row>
    <row r="8" spans="1:25" ht="15" customHeight="1" x14ac:dyDescent="0.25">
      <c r="C8" s="115" t="s">
        <v>65</v>
      </c>
      <c r="D8" s="115"/>
      <c r="E8" s="115"/>
      <c r="F8" s="115"/>
      <c r="G8" s="115"/>
      <c r="H8" s="115"/>
      <c r="I8" s="115"/>
      <c r="J8" s="115"/>
      <c r="K8" s="115"/>
      <c r="L8" s="115"/>
      <c r="M8" s="115"/>
      <c r="N8" s="115"/>
      <c r="O8" s="115"/>
      <c r="P8" s="115"/>
      <c r="Q8" s="115"/>
      <c r="R8" s="115"/>
    </row>
    <row r="9" spans="1:25" ht="12" customHeight="1" x14ac:dyDescent="0.25">
      <c r="C9" s="34"/>
      <c r="D9" s="34"/>
      <c r="E9" s="34"/>
      <c r="F9" s="34"/>
      <c r="G9" s="34"/>
      <c r="H9" s="34"/>
      <c r="I9" s="34"/>
      <c r="J9" s="34"/>
      <c r="K9" s="34"/>
      <c r="L9" s="34"/>
      <c r="M9" s="34"/>
      <c r="N9" s="34"/>
      <c r="O9" s="34"/>
      <c r="P9" s="34"/>
      <c r="Q9" s="34"/>
      <c r="R9" s="6"/>
    </row>
    <row r="10" spans="1:25" ht="14.45" customHeight="1" x14ac:dyDescent="0.25">
      <c r="B10" s="55" t="s">
        <v>16</v>
      </c>
      <c r="J10" s="148" t="s">
        <v>114</v>
      </c>
      <c r="K10" s="148"/>
      <c r="L10" s="148"/>
      <c r="M10" s="148"/>
      <c r="N10" s="148"/>
      <c r="O10" s="148"/>
      <c r="P10" s="148"/>
      <c r="Q10" s="148"/>
    </row>
    <row r="11" spans="1:25" ht="27.6" customHeight="1" x14ac:dyDescent="0.25">
      <c r="B11" s="145" t="s">
        <v>14</v>
      </c>
      <c r="C11" s="145"/>
      <c r="D11" s="79"/>
      <c r="E11" s="79"/>
      <c r="F11" s="146" t="s">
        <v>66</v>
      </c>
      <c r="G11" s="146"/>
      <c r="H11" s="146"/>
      <c r="I11" s="146"/>
      <c r="J11" s="146" t="s">
        <v>67</v>
      </c>
      <c r="K11" s="146"/>
      <c r="L11" s="146"/>
      <c r="M11" s="146" t="s">
        <v>79</v>
      </c>
      <c r="N11" s="146"/>
      <c r="O11" s="146"/>
      <c r="P11" s="146"/>
      <c r="Q11" s="28">
        <v>1</v>
      </c>
    </row>
    <row r="12" spans="1:25" ht="13.15" customHeight="1" x14ac:dyDescent="0.25">
      <c r="B12" s="10" t="s">
        <v>13</v>
      </c>
      <c r="C12" s="10"/>
      <c r="D12" s="10"/>
      <c r="E12" s="10"/>
      <c r="F12" s="158">
        <f>'[5]2021 e-Gestão'!$B6</f>
        <v>603877</v>
      </c>
      <c r="G12" s="158"/>
      <c r="H12" s="158"/>
      <c r="I12" s="158"/>
      <c r="J12" s="158">
        <f>'[5]2021 e-Gestão'!$C6</f>
        <v>603844</v>
      </c>
      <c r="K12" s="158"/>
      <c r="L12" s="158"/>
      <c r="M12" s="160">
        <f t="shared" ref="M12:M13" si="0">J12/F12</f>
        <v>0.99994535310998767</v>
      </c>
      <c r="N12" s="160"/>
      <c r="O12" s="160"/>
      <c r="P12" s="160"/>
      <c r="Q12" s="116">
        <f t="shared" ref="Q12:Q15" si="1">M12</f>
        <v>0.99994535310998767</v>
      </c>
      <c r="R12" s="11"/>
    </row>
    <row r="13" spans="1:25" ht="13.15" customHeight="1" x14ac:dyDescent="0.25">
      <c r="B13" s="5" t="s">
        <v>12</v>
      </c>
      <c r="C13" s="5"/>
      <c r="D13" s="5"/>
      <c r="E13" s="5"/>
      <c r="F13" s="158">
        <f>'[5]2021 e-Gestão'!$B7</f>
        <v>607644</v>
      </c>
      <c r="G13" s="158"/>
      <c r="H13" s="158"/>
      <c r="I13" s="158"/>
      <c r="J13" s="158">
        <f>'[5]2021 e-Gestão'!$C7</f>
        <v>607225</v>
      </c>
      <c r="K13" s="158"/>
      <c r="L13" s="158"/>
      <c r="M13" s="160">
        <f t="shared" si="0"/>
        <v>0.99931045151437359</v>
      </c>
      <c r="N13" s="160"/>
      <c r="O13" s="160"/>
      <c r="P13" s="160"/>
      <c r="Q13" s="116">
        <f t="shared" si="1"/>
        <v>0.99931045151437359</v>
      </c>
      <c r="R13" s="11"/>
    </row>
    <row r="14" spans="1:25" ht="13.15" customHeight="1" x14ac:dyDescent="0.25">
      <c r="B14" s="10" t="s">
        <v>11</v>
      </c>
      <c r="C14" s="10"/>
      <c r="D14" s="10"/>
      <c r="E14" s="10"/>
      <c r="F14" s="158">
        <f>'[5]2021 e-Gestão'!$B8</f>
        <v>614073</v>
      </c>
      <c r="G14" s="158"/>
      <c r="H14" s="158"/>
      <c r="I14" s="158"/>
      <c r="J14" s="158">
        <f>'[5]2021 e-Gestão'!$C8</f>
        <v>614044</v>
      </c>
      <c r="K14" s="158"/>
      <c r="L14" s="158"/>
      <c r="M14" s="160">
        <f t="shared" ref="M14:M19" si="2">J14/F14</f>
        <v>0.99995277434441832</v>
      </c>
      <c r="N14" s="160"/>
      <c r="O14" s="160"/>
      <c r="P14" s="160"/>
      <c r="Q14" s="116">
        <f t="shared" si="1"/>
        <v>0.99995277434441832</v>
      </c>
      <c r="R14" s="11"/>
    </row>
    <row r="15" spans="1:25" ht="13.15" customHeight="1" x14ac:dyDescent="0.25">
      <c r="A15" s="12"/>
      <c r="B15" s="5" t="s">
        <v>10</v>
      </c>
      <c r="C15" s="5"/>
      <c r="D15" s="5"/>
      <c r="E15" s="5"/>
      <c r="F15" s="158">
        <f>'[5]2021 e-Gestão'!$B9</f>
        <v>617298</v>
      </c>
      <c r="G15" s="158"/>
      <c r="H15" s="158"/>
      <c r="I15" s="158"/>
      <c r="J15" s="158">
        <f>'[5]2021 e-Gestão'!$C9</f>
        <v>617152</v>
      </c>
      <c r="K15" s="158"/>
      <c r="L15" s="158"/>
      <c r="M15" s="160">
        <f t="shared" si="2"/>
        <v>0.99976348538307269</v>
      </c>
      <c r="N15" s="160"/>
      <c r="O15" s="160"/>
      <c r="P15" s="160"/>
      <c r="Q15" s="116">
        <f t="shared" si="1"/>
        <v>0.99976348538307269</v>
      </c>
      <c r="R15" s="11"/>
      <c r="U15" s="13"/>
      <c r="V15" s="13"/>
      <c r="W15" s="13"/>
      <c r="X15" s="13"/>
      <c r="Y15" s="13"/>
    </row>
    <row r="16" spans="1:25" ht="13.15" customHeight="1" x14ac:dyDescent="0.25">
      <c r="A16" s="14"/>
      <c r="B16" s="10" t="s">
        <v>9</v>
      </c>
      <c r="C16" s="10"/>
      <c r="D16" s="10"/>
      <c r="E16" s="10"/>
      <c r="F16" s="158">
        <f>'[5]2021 e-Gestão'!$B10</f>
        <v>615832</v>
      </c>
      <c r="G16" s="158"/>
      <c r="H16" s="158"/>
      <c r="I16" s="158"/>
      <c r="J16" s="158">
        <f>'[5]2021 e-Gestão'!$C10</f>
        <v>615784</v>
      </c>
      <c r="K16" s="158"/>
      <c r="L16" s="158"/>
      <c r="M16" s="160">
        <f t="shared" si="2"/>
        <v>0.99992205666480471</v>
      </c>
      <c r="N16" s="160"/>
      <c r="O16" s="160"/>
      <c r="P16" s="160"/>
      <c r="Q16" s="116"/>
      <c r="R16" s="11"/>
      <c r="T16" s="13"/>
      <c r="U16" s="13"/>
      <c r="V16" s="13"/>
      <c r="W16" s="13"/>
      <c r="X16" s="13"/>
      <c r="Y16" s="13"/>
    </row>
    <row r="17" spans="1:25" ht="13.15" customHeight="1" x14ac:dyDescent="0.25">
      <c r="A17" s="14"/>
      <c r="B17" s="5" t="s">
        <v>8</v>
      </c>
      <c r="C17" s="5"/>
      <c r="D17" s="5"/>
      <c r="E17" s="5"/>
      <c r="F17" s="158">
        <f>'[5]2021 e-Gestão'!$B11</f>
        <v>613881</v>
      </c>
      <c r="G17" s="158"/>
      <c r="H17" s="158"/>
      <c r="I17" s="158"/>
      <c r="J17" s="158">
        <f>'[5]2021 e-Gestão'!$C11</f>
        <v>613844</v>
      </c>
      <c r="K17" s="158"/>
      <c r="L17" s="158"/>
      <c r="M17" s="160">
        <f t="shared" si="2"/>
        <v>0.99993972773224782</v>
      </c>
      <c r="N17" s="160"/>
      <c r="O17" s="160"/>
      <c r="P17" s="160"/>
      <c r="Q17" s="116"/>
      <c r="T17" s="13"/>
      <c r="U17" s="13"/>
      <c r="V17" s="13"/>
      <c r="W17" s="13"/>
      <c r="X17" s="13"/>
      <c r="Y17" s="13"/>
    </row>
    <row r="18" spans="1:25" ht="13.15" customHeight="1" x14ac:dyDescent="0.25">
      <c r="A18" s="14"/>
      <c r="B18" s="10" t="s">
        <v>7</v>
      </c>
      <c r="C18" s="10"/>
      <c r="D18" s="10"/>
      <c r="E18" s="10"/>
      <c r="F18" s="158">
        <f>'[5]2021 e-Gestão'!$B12</f>
        <v>613418</v>
      </c>
      <c r="G18" s="158"/>
      <c r="H18" s="158"/>
      <c r="I18" s="158"/>
      <c r="J18" s="158">
        <f>'[5]2021 e-Gestão'!$C12</f>
        <v>613414</v>
      </c>
      <c r="K18" s="158"/>
      <c r="L18" s="158"/>
      <c r="M18" s="160">
        <f t="shared" si="2"/>
        <v>0.99999347916102888</v>
      </c>
      <c r="N18" s="160"/>
      <c r="O18" s="160"/>
      <c r="P18" s="160"/>
      <c r="Q18" s="116"/>
      <c r="T18" s="13"/>
      <c r="U18" s="13"/>
      <c r="V18" s="13"/>
      <c r="W18" s="13"/>
      <c r="X18" s="13"/>
      <c r="Y18" s="13"/>
    </row>
    <row r="19" spans="1:25" ht="13.15" customHeight="1" x14ac:dyDescent="0.25">
      <c r="B19" s="5" t="s">
        <v>6</v>
      </c>
      <c r="C19" s="5"/>
      <c r="D19" s="5"/>
      <c r="E19" s="5"/>
      <c r="F19" s="158">
        <f>'[5]2021 e-Gestão'!$B13</f>
        <v>611769</v>
      </c>
      <c r="G19" s="158"/>
      <c r="H19" s="158"/>
      <c r="I19" s="158"/>
      <c r="J19" s="158">
        <f>'[5]2021 e-Gestão'!$C13</f>
        <v>611769</v>
      </c>
      <c r="K19" s="158"/>
      <c r="L19" s="158"/>
      <c r="M19" s="160">
        <f t="shared" si="2"/>
        <v>1</v>
      </c>
      <c r="N19" s="160"/>
      <c r="O19" s="160"/>
      <c r="P19" s="160"/>
      <c r="Q19" s="116"/>
      <c r="T19" s="13"/>
      <c r="U19" s="13"/>
      <c r="V19" s="13"/>
      <c r="W19" s="13"/>
      <c r="X19" s="13"/>
      <c r="Y19" s="13"/>
    </row>
    <row r="20" spans="1:25" ht="13.15" customHeight="1" x14ac:dyDescent="0.25">
      <c r="B20" s="10" t="s">
        <v>5</v>
      </c>
      <c r="C20" s="10"/>
      <c r="D20" s="10"/>
      <c r="E20" s="10"/>
      <c r="F20" s="158">
        <f>'[5]2021 e-Gestão'!$B14</f>
        <v>609204</v>
      </c>
      <c r="G20" s="158"/>
      <c r="H20" s="158"/>
      <c r="I20" s="158"/>
      <c r="J20" s="158">
        <f>'[5]2021 e-Gestão'!$C14</f>
        <v>609204</v>
      </c>
      <c r="K20" s="158"/>
      <c r="L20" s="158"/>
      <c r="M20" s="160">
        <f t="shared" ref="M20" si="3">J20/F20</f>
        <v>1</v>
      </c>
      <c r="N20" s="160"/>
      <c r="O20" s="160"/>
      <c r="P20" s="160"/>
      <c r="Q20" s="116"/>
      <c r="T20" s="13"/>
      <c r="U20" s="13"/>
      <c r="V20" s="13"/>
      <c r="W20" s="13"/>
      <c r="X20" s="13"/>
      <c r="Y20" s="13"/>
    </row>
    <row r="21" spans="1:25" ht="13.15" customHeight="1" x14ac:dyDescent="0.25">
      <c r="B21" s="5" t="s">
        <v>4</v>
      </c>
      <c r="C21" s="5"/>
      <c r="D21" s="5"/>
      <c r="E21" s="5"/>
      <c r="F21" s="158">
        <f>'[5]2021 e-Gestão'!$B15</f>
        <v>607965</v>
      </c>
      <c r="G21" s="158"/>
      <c r="H21" s="158"/>
      <c r="I21" s="158"/>
      <c r="J21" s="158">
        <f>'[5]2021 e-Gestão'!$C15</f>
        <v>607965</v>
      </c>
      <c r="K21" s="158"/>
      <c r="L21" s="158"/>
      <c r="M21" s="160">
        <f t="shared" ref="M21" si="4">J21/F21</f>
        <v>1</v>
      </c>
      <c r="N21" s="160"/>
      <c r="O21" s="160"/>
      <c r="P21" s="160"/>
      <c r="Q21" s="116"/>
      <c r="T21" s="13"/>
      <c r="U21" s="13"/>
      <c r="V21" s="13"/>
      <c r="W21" s="13"/>
      <c r="X21" s="13"/>
      <c r="Y21" s="13"/>
    </row>
    <row r="22" spans="1:25" ht="13.15" customHeight="1" x14ac:dyDescent="0.25">
      <c r="B22" s="10" t="s">
        <v>3</v>
      </c>
      <c r="C22" s="10"/>
      <c r="D22" s="10"/>
      <c r="E22" s="10"/>
      <c r="F22" s="158">
        <f>'[5]2021 e-Gestão'!$B16</f>
        <v>608222</v>
      </c>
      <c r="G22" s="158"/>
      <c r="H22" s="158"/>
      <c r="I22" s="158"/>
      <c r="J22" s="158">
        <f>'[5]2021 e-Gestão'!$C16</f>
        <v>608222</v>
      </c>
      <c r="K22" s="158"/>
      <c r="L22" s="158"/>
      <c r="M22" s="160">
        <f t="shared" ref="M22" si="5">J22/F22</f>
        <v>1</v>
      </c>
      <c r="N22" s="160"/>
      <c r="O22" s="160"/>
      <c r="P22" s="160"/>
      <c r="Q22" s="116"/>
    </row>
    <row r="23" spans="1:25" ht="13.15" customHeight="1" x14ac:dyDescent="0.25">
      <c r="B23" s="5" t="s">
        <v>2</v>
      </c>
      <c r="C23" s="5"/>
      <c r="D23" s="5"/>
      <c r="E23" s="5"/>
      <c r="F23" s="158">
        <f>'[5]2021 e-Gestão'!$B17</f>
        <v>607964</v>
      </c>
      <c r="G23" s="158"/>
      <c r="H23" s="158"/>
      <c r="I23" s="158"/>
      <c r="J23" s="158">
        <f>'[5]2021 e-Gestão'!$C17</f>
        <v>607964</v>
      </c>
      <c r="K23" s="158"/>
      <c r="L23" s="158"/>
      <c r="M23" s="160">
        <f t="shared" ref="M23" si="6">J23/F23</f>
        <v>1</v>
      </c>
      <c r="N23" s="160"/>
      <c r="O23" s="160"/>
      <c r="P23" s="160"/>
      <c r="Q23" s="116"/>
    </row>
    <row r="24" spans="1:25" ht="14.45" customHeight="1" x14ac:dyDescent="0.25">
      <c r="B24" s="145" t="s">
        <v>1</v>
      </c>
      <c r="C24" s="145"/>
      <c r="D24" s="79"/>
      <c r="E24" s="79"/>
      <c r="F24" s="150">
        <f>'[5]2021 e-Gestão'!$B$18</f>
        <v>607964</v>
      </c>
      <c r="G24" s="150"/>
      <c r="H24" s="150"/>
      <c r="I24" s="150"/>
      <c r="J24" s="150">
        <f>'[5]2021 e-Gestão'!$C$18</f>
        <v>607964</v>
      </c>
      <c r="K24" s="150"/>
      <c r="L24" s="150"/>
      <c r="M24" s="151">
        <f t="shared" ref="M24" si="7">J24/F24</f>
        <v>1</v>
      </c>
      <c r="N24" s="151"/>
      <c r="O24" s="151"/>
      <c r="P24" s="151"/>
      <c r="Q24" s="3"/>
    </row>
    <row r="25" spans="1:25" ht="13.15" customHeight="1" x14ac:dyDescent="0.25">
      <c r="B25" s="15" t="s">
        <v>74</v>
      </c>
      <c r="C25" s="15"/>
      <c r="D25" s="15"/>
      <c r="E25" s="15"/>
      <c r="F25" s="15"/>
      <c r="G25" s="15" t="s">
        <v>0</v>
      </c>
      <c r="I25" s="15"/>
      <c r="J25" s="15"/>
      <c r="K25" s="15" t="s">
        <v>77</v>
      </c>
      <c r="N25" s="15" t="s">
        <v>97</v>
      </c>
    </row>
    <row r="26" spans="1:25" ht="13.15" customHeight="1" x14ac:dyDescent="0.25">
      <c r="B26" s="1"/>
      <c r="C26" s="1"/>
      <c r="D26" s="1"/>
      <c r="E26" s="1"/>
      <c r="F26" s="2"/>
      <c r="G26" s="1"/>
      <c r="H26" s="1"/>
      <c r="I26" s="15"/>
      <c r="L26" s="15"/>
      <c r="M26" s="16"/>
    </row>
    <row r="27" spans="1:25" ht="13.15" customHeight="1" x14ac:dyDescent="0.25">
      <c r="B27" s="1"/>
      <c r="C27" s="1"/>
      <c r="D27" s="1"/>
      <c r="E27" s="1"/>
      <c r="F27" s="2"/>
      <c r="G27" s="1"/>
      <c r="H27" s="1"/>
      <c r="I27" s="15"/>
      <c r="J27" s="15"/>
      <c r="K27" s="15"/>
      <c r="L27" s="15"/>
      <c r="M27" s="15"/>
      <c r="N27" s="15"/>
      <c r="P27" s="17"/>
    </row>
    <row r="28" spans="1:25" ht="13.15" customHeight="1" x14ac:dyDescent="0.25">
      <c r="B28" s="15"/>
      <c r="C28" s="15"/>
      <c r="D28" s="15"/>
      <c r="E28" s="15"/>
      <c r="I28" s="15"/>
      <c r="J28" s="15"/>
      <c r="K28" s="15"/>
      <c r="L28" s="15"/>
      <c r="M28" s="15"/>
      <c r="N28" s="15"/>
      <c r="P28" s="17"/>
    </row>
    <row r="29" spans="1:25" ht="14.45" customHeight="1" x14ac:dyDescent="0.25">
      <c r="P29" s="17"/>
    </row>
    <row r="30" spans="1:25" ht="14.45" customHeight="1" x14ac:dyDescent="0.25"/>
    <row r="31" spans="1:25" ht="14.45" customHeight="1" x14ac:dyDescent="0.25"/>
    <row r="32" spans="1:25"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44" spans="2:17" x14ac:dyDescent="0.25">
      <c r="C44" s="176" t="s">
        <v>103</v>
      </c>
      <c r="D44" s="176"/>
      <c r="E44" s="176"/>
      <c r="F44" s="176"/>
      <c r="G44" s="176"/>
      <c r="H44" s="176"/>
      <c r="I44" s="176"/>
      <c r="J44" s="176"/>
      <c r="K44" s="176"/>
      <c r="L44" s="176"/>
      <c r="M44" s="176"/>
      <c r="N44" s="176"/>
      <c r="O44" s="176"/>
      <c r="P44" s="176"/>
    </row>
    <row r="45" spans="2:17" ht="14.45" customHeight="1" x14ac:dyDescent="0.25">
      <c r="C45" s="176"/>
      <c r="D45" s="176"/>
      <c r="E45" s="176"/>
      <c r="F45" s="176"/>
      <c r="G45" s="176"/>
      <c r="H45" s="176"/>
      <c r="I45" s="176"/>
      <c r="J45" s="176"/>
      <c r="K45" s="176"/>
      <c r="L45" s="176"/>
      <c r="M45" s="176"/>
      <c r="N45" s="176"/>
      <c r="O45" s="176"/>
      <c r="P45" s="176"/>
    </row>
    <row r="46" spans="2:17" ht="14.45" customHeight="1" x14ac:dyDescent="0.25">
      <c r="C46" s="176"/>
      <c r="D46" s="176"/>
      <c r="E46" s="176"/>
      <c r="F46" s="176"/>
      <c r="G46" s="176"/>
      <c r="H46" s="176"/>
      <c r="I46" s="176"/>
      <c r="J46" s="176"/>
      <c r="K46" s="176"/>
      <c r="L46" s="176"/>
      <c r="M46" s="176"/>
      <c r="N46" s="176"/>
      <c r="O46" s="176"/>
      <c r="P46" s="176"/>
    </row>
    <row r="47" spans="2:17" ht="14.45" customHeight="1" x14ac:dyDescent="0.25">
      <c r="B47" s="18"/>
      <c r="C47" s="176"/>
      <c r="D47" s="176"/>
      <c r="E47" s="176"/>
      <c r="F47" s="176"/>
      <c r="G47" s="176"/>
      <c r="H47" s="176"/>
      <c r="I47" s="176"/>
      <c r="J47" s="176"/>
      <c r="K47" s="176"/>
      <c r="L47" s="176"/>
      <c r="M47" s="176"/>
      <c r="N47" s="176"/>
      <c r="O47" s="176"/>
      <c r="P47" s="176"/>
    </row>
    <row r="48" spans="2:17" x14ac:dyDescent="0.25">
      <c r="B48" s="18"/>
      <c r="Q48" s="78"/>
    </row>
    <row r="49" spans="1:17" x14ac:dyDescent="0.25">
      <c r="B49" s="18"/>
      <c r="Q49" s="78"/>
    </row>
    <row r="50" spans="1:17" x14ac:dyDescent="0.25">
      <c r="B50" s="18"/>
      <c r="Q50" s="78"/>
    </row>
    <row r="51" spans="1:17" x14ac:dyDescent="0.25">
      <c r="B51" s="18"/>
      <c r="C51" s="77"/>
      <c r="D51" s="77"/>
      <c r="E51" s="77"/>
      <c r="F51" s="77"/>
      <c r="G51" s="77"/>
      <c r="H51" s="77"/>
      <c r="I51" s="77"/>
      <c r="J51" s="77"/>
      <c r="K51" s="77"/>
      <c r="L51" s="77"/>
      <c r="M51" s="77"/>
      <c r="N51" s="77"/>
      <c r="O51" s="77"/>
      <c r="P51" s="77"/>
      <c r="Q51" s="78"/>
    </row>
    <row r="52" spans="1:17" x14ac:dyDescent="0.25">
      <c r="C52" s="19"/>
      <c r="D52" s="19"/>
      <c r="E52" s="19"/>
      <c r="F52" s="19"/>
      <c r="G52" s="19"/>
      <c r="H52" s="19"/>
      <c r="I52" s="19"/>
      <c r="J52" s="19"/>
      <c r="K52" s="19"/>
      <c r="L52" s="19"/>
      <c r="M52" s="19"/>
      <c r="N52" s="19"/>
      <c r="O52" s="19"/>
      <c r="P52" s="19"/>
      <c r="Q52" s="19"/>
    </row>
    <row r="54" spans="1:17" x14ac:dyDescent="0.25">
      <c r="A54" s="20" t="s">
        <v>31</v>
      </c>
    </row>
  </sheetData>
  <mergeCells count="49">
    <mergeCell ref="B24:C24"/>
    <mergeCell ref="F24:I24"/>
    <mergeCell ref="J24:L24"/>
    <mergeCell ref="M24:P24"/>
    <mergeCell ref="C44:P47"/>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F14:I14"/>
    <mergeCell ref="J14:L14"/>
    <mergeCell ref="M14:P14"/>
    <mergeCell ref="F15:I15"/>
    <mergeCell ref="J15:L15"/>
    <mergeCell ref="M15:P15"/>
    <mergeCell ref="F12:I12"/>
    <mergeCell ref="J12:L12"/>
    <mergeCell ref="M12:P12"/>
    <mergeCell ref="F13:I13"/>
    <mergeCell ref="J13:L13"/>
    <mergeCell ref="M13:P13"/>
    <mergeCell ref="B11:C11"/>
    <mergeCell ref="F11:I11"/>
    <mergeCell ref="J11:L11"/>
    <mergeCell ref="C2:R2"/>
    <mergeCell ref="A4:O4"/>
    <mergeCell ref="C6:R7"/>
    <mergeCell ref="J10:Q10"/>
    <mergeCell ref="M11:P11"/>
  </mergeCells>
  <conditionalFormatting sqref="Q12">
    <cfRule type="iconSet" priority="4">
      <iconSet showValue="0">
        <cfvo type="percent" val="0"/>
        <cfvo type="num" val="0.85"/>
        <cfvo type="percent" val="100"/>
      </iconSet>
    </cfRule>
  </conditionalFormatting>
  <conditionalFormatting sqref="Q14:Q23">
    <cfRule type="iconSet" priority="2">
      <iconSet showValue="0">
        <cfvo type="percent" val="0"/>
        <cfvo type="num" val="0.85"/>
        <cfvo type="percent" val="100"/>
      </iconSet>
    </cfRule>
  </conditionalFormatting>
  <conditionalFormatting sqref="Q13">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topLeftCell="A28" workbookViewId="0">
      <selection activeCell="P15" sqref="P15"/>
    </sheetView>
  </sheetViews>
  <sheetFormatPr defaultColWidth="8.85546875" defaultRowHeight="15" x14ac:dyDescent="0.25"/>
  <cols>
    <col min="1" max="1" width="9.710937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9" width="2.7109375" style="8" customWidth="1"/>
    <col min="20"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167" t="s">
        <v>64</v>
      </c>
      <c r="D6" s="167"/>
      <c r="E6" s="167"/>
      <c r="F6" s="167"/>
      <c r="G6" s="167"/>
      <c r="H6" s="167"/>
      <c r="I6" s="167"/>
      <c r="J6" s="167"/>
      <c r="K6" s="167"/>
      <c r="L6" s="167"/>
      <c r="M6" s="167"/>
      <c r="N6" s="167"/>
      <c r="O6" s="167"/>
      <c r="P6" s="167"/>
      <c r="Q6" s="167"/>
      <c r="R6" s="167"/>
    </row>
    <row r="7" spans="1:25" ht="14.45" customHeight="1" x14ac:dyDescent="0.25">
      <c r="C7" s="167"/>
      <c r="D7" s="167"/>
      <c r="E7" s="167"/>
      <c r="F7" s="167"/>
      <c r="G7" s="167"/>
      <c r="H7" s="167"/>
      <c r="I7" s="167"/>
      <c r="J7" s="167"/>
      <c r="K7" s="167"/>
      <c r="L7" s="167"/>
      <c r="M7" s="167"/>
      <c r="N7" s="167"/>
      <c r="O7" s="167"/>
      <c r="P7" s="167"/>
      <c r="Q7" s="167"/>
      <c r="R7" s="167"/>
    </row>
    <row r="8" spans="1:25" ht="15" customHeight="1" x14ac:dyDescent="0.25">
      <c r="C8" s="115" t="s">
        <v>65</v>
      </c>
      <c r="D8" s="115"/>
      <c r="E8" s="115"/>
      <c r="F8" s="115"/>
      <c r="G8" s="115"/>
      <c r="H8" s="115"/>
      <c r="I8" s="115"/>
      <c r="J8" s="115"/>
      <c r="K8" s="115"/>
      <c r="L8" s="115"/>
      <c r="M8" s="115"/>
      <c r="N8" s="115"/>
      <c r="O8" s="115"/>
      <c r="P8" s="115"/>
      <c r="Q8" s="115"/>
      <c r="R8" s="115"/>
    </row>
    <row r="9" spans="1:25" ht="12" customHeight="1" x14ac:dyDescent="0.25">
      <c r="C9" s="34"/>
      <c r="D9" s="34"/>
      <c r="E9" s="34"/>
      <c r="F9" s="34"/>
      <c r="G9" s="34"/>
      <c r="H9" s="34"/>
      <c r="I9" s="34"/>
      <c r="J9" s="34"/>
      <c r="K9" s="34"/>
      <c r="L9" s="34"/>
      <c r="M9" s="34"/>
      <c r="N9" s="34"/>
      <c r="O9" s="34"/>
      <c r="P9" s="34"/>
      <c r="Q9" s="34"/>
      <c r="R9" s="6"/>
    </row>
    <row r="10" spans="1:25" ht="14.45" customHeight="1" x14ac:dyDescent="0.25">
      <c r="B10" s="55" t="s">
        <v>19</v>
      </c>
      <c r="J10" s="148" t="s">
        <v>114</v>
      </c>
      <c r="K10" s="148"/>
      <c r="L10" s="148"/>
      <c r="M10" s="148"/>
      <c r="N10" s="148"/>
      <c r="O10" s="148"/>
      <c r="P10" s="148"/>
      <c r="Q10" s="148"/>
    </row>
    <row r="11" spans="1:25" ht="27.6" customHeight="1" x14ac:dyDescent="0.25">
      <c r="B11" s="145" t="s">
        <v>14</v>
      </c>
      <c r="C11" s="145"/>
      <c r="D11" s="79"/>
      <c r="E11" s="79"/>
      <c r="F11" s="146" t="s">
        <v>66</v>
      </c>
      <c r="G11" s="146"/>
      <c r="H11" s="146"/>
      <c r="I11" s="146"/>
      <c r="J11" s="146" t="s">
        <v>67</v>
      </c>
      <c r="K11" s="146"/>
      <c r="L11" s="146"/>
      <c r="M11" s="146" t="s">
        <v>79</v>
      </c>
      <c r="N11" s="146"/>
      <c r="O11" s="146"/>
      <c r="P11" s="146"/>
      <c r="Q11" s="28">
        <v>1</v>
      </c>
    </row>
    <row r="12" spans="1:25" ht="13.15" customHeight="1" x14ac:dyDescent="0.25">
      <c r="B12" s="10" t="s">
        <v>13</v>
      </c>
      <c r="C12" s="10"/>
      <c r="D12" s="10"/>
      <c r="E12" s="10"/>
      <c r="F12" s="158">
        <f>'[5]2021 e-Gestão'!$B22</f>
        <v>98594</v>
      </c>
      <c r="G12" s="158"/>
      <c r="H12" s="158"/>
      <c r="I12" s="158"/>
      <c r="J12" s="158">
        <f>'[5]2021 e-Gestão'!$C22</f>
        <v>94783</v>
      </c>
      <c r="K12" s="158"/>
      <c r="L12" s="158"/>
      <c r="M12" s="160">
        <f t="shared" ref="M12" si="0">J12/F12</f>
        <v>0.96134653224334143</v>
      </c>
      <c r="N12" s="160"/>
      <c r="O12" s="160"/>
      <c r="P12" s="160"/>
      <c r="Q12" s="116">
        <f>M12</f>
        <v>0.96134653224334143</v>
      </c>
      <c r="R12" s="11"/>
    </row>
    <row r="13" spans="1:25" ht="13.15" customHeight="1" x14ac:dyDescent="0.25">
      <c r="B13" s="5" t="s">
        <v>12</v>
      </c>
      <c r="C13" s="5"/>
      <c r="D13" s="5"/>
      <c r="E13" s="5"/>
      <c r="F13" s="158">
        <f>'[5]2021 e-Gestão'!$B23</f>
        <v>96671</v>
      </c>
      <c r="G13" s="158"/>
      <c r="H13" s="158"/>
      <c r="I13" s="158"/>
      <c r="J13" s="158">
        <f>'[5]2021 e-Gestão'!$C23</f>
        <v>93472</v>
      </c>
      <c r="K13" s="158"/>
      <c r="L13" s="158"/>
      <c r="M13" s="160">
        <f t="shared" ref="M13:M24" si="1">J13/F13</f>
        <v>0.96690837996917378</v>
      </c>
      <c r="N13" s="160"/>
      <c r="O13" s="160"/>
      <c r="P13" s="160"/>
      <c r="Q13" s="116">
        <f t="shared" ref="Q13:Q23" si="2">M13</f>
        <v>0.96690837996917378</v>
      </c>
      <c r="R13" s="11"/>
    </row>
    <row r="14" spans="1:25" ht="13.15" customHeight="1" x14ac:dyDescent="0.25">
      <c r="B14" s="10" t="s">
        <v>11</v>
      </c>
      <c r="C14" s="10"/>
      <c r="D14" s="10"/>
      <c r="E14" s="10"/>
      <c r="F14" s="158">
        <f>'[5]2021 e-Gestão'!$B24</f>
        <v>94000</v>
      </c>
      <c r="G14" s="158"/>
      <c r="H14" s="158"/>
      <c r="I14" s="158"/>
      <c r="J14" s="158">
        <f>'[5]2021 e-Gestão'!$C24</f>
        <v>91493</v>
      </c>
      <c r="K14" s="158"/>
      <c r="L14" s="158"/>
      <c r="M14" s="160">
        <f t="shared" si="1"/>
        <v>0.97332978723404251</v>
      </c>
      <c r="N14" s="160"/>
      <c r="O14" s="160"/>
      <c r="P14" s="160"/>
      <c r="Q14" s="116">
        <f t="shared" si="2"/>
        <v>0.97332978723404251</v>
      </c>
      <c r="R14" s="11"/>
    </row>
    <row r="15" spans="1:25" ht="13.15" customHeight="1" x14ac:dyDescent="0.25">
      <c r="A15" s="12"/>
      <c r="B15" s="5" t="s">
        <v>10</v>
      </c>
      <c r="C15" s="5"/>
      <c r="D15" s="5"/>
      <c r="E15" s="5"/>
      <c r="F15" s="158">
        <f>'[5]2021 e-Gestão'!$B25</f>
        <v>91902</v>
      </c>
      <c r="G15" s="158"/>
      <c r="H15" s="158"/>
      <c r="I15" s="158"/>
      <c r="J15" s="158">
        <f>'[5]2021 e-Gestão'!$C25</f>
        <v>89143</v>
      </c>
      <c r="K15" s="158"/>
      <c r="L15" s="158"/>
      <c r="M15" s="160">
        <f t="shared" ref="M15" si="3">J15/F15</f>
        <v>0.96997889055733277</v>
      </c>
      <c r="N15" s="160"/>
      <c r="O15" s="160"/>
      <c r="P15" s="160"/>
      <c r="Q15" s="116">
        <f t="shared" si="2"/>
        <v>0.96997889055733277</v>
      </c>
      <c r="R15" s="11"/>
      <c r="U15" s="13"/>
      <c r="V15" s="13"/>
      <c r="W15" s="13"/>
      <c r="X15" s="13"/>
      <c r="Y15" s="13"/>
    </row>
    <row r="16" spans="1:25" ht="13.15" customHeight="1" x14ac:dyDescent="0.25">
      <c r="A16" s="14"/>
      <c r="B16" s="10" t="s">
        <v>9</v>
      </c>
      <c r="C16" s="10"/>
      <c r="D16" s="10"/>
      <c r="E16" s="10"/>
      <c r="F16" s="158">
        <f>'[5]2021 e-Gestão'!$B26</f>
        <v>87492</v>
      </c>
      <c r="G16" s="158"/>
      <c r="H16" s="158"/>
      <c r="I16" s="158"/>
      <c r="J16" s="158">
        <f>'[5]2021 e-Gestão'!$C26</f>
        <v>86963</v>
      </c>
      <c r="K16" s="158"/>
      <c r="L16" s="158"/>
      <c r="M16" s="160">
        <f t="shared" ref="M16" si="4">J16/F16</f>
        <v>0.99395373291272349</v>
      </c>
      <c r="N16" s="160"/>
      <c r="O16" s="160"/>
      <c r="P16" s="160"/>
      <c r="Q16" s="116">
        <f t="shared" si="2"/>
        <v>0.99395373291272349</v>
      </c>
      <c r="R16" s="11"/>
      <c r="T16" s="13"/>
      <c r="U16" s="13"/>
      <c r="V16" s="13"/>
      <c r="W16" s="13"/>
      <c r="X16" s="13"/>
      <c r="Y16" s="13"/>
    </row>
    <row r="17" spans="1:25" ht="13.15" customHeight="1" x14ac:dyDescent="0.25">
      <c r="A17" s="14"/>
      <c r="B17" s="5" t="s">
        <v>8</v>
      </c>
      <c r="C17" s="5"/>
      <c r="D17" s="5"/>
      <c r="E17" s="5"/>
      <c r="F17" s="158">
        <f>'[5]2021 e-Gestão'!$B27</f>
        <v>87677</v>
      </c>
      <c r="G17" s="158"/>
      <c r="H17" s="158"/>
      <c r="I17" s="158"/>
      <c r="J17" s="158">
        <f>'[5]2021 e-Gestão'!$C27</f>
        <v>87448</v>
      </c>
      <c r="K17" s="158"/>
      <c r="L17" s="158"/>
      <c r="M17" s="160">
        <f t="shared" ref="M17" si="5">J17/F17</f>
        <v>0.9973881405613787</v>
      </c>
      <c r="N17" s="160"/>
      <c r="O17" s="160"/>
      <c r="P17" s="160"/>
      <c r="Q17" s="116">
        <f t="shared" si="2"/>
        <v>0.9973881405613787</v>
      </c>
      <c r="T17" s="13"/>
      <c r="U17" s="13"/>
      <c r="V17" s="13"/>
      <c r="W17" s="13"/>
      <c r="X17" s="13"/>
      <c r="Y17" s="13"/>
    </row>
    <row r="18" spans="1:25" ht="13.15" customHeight="1" x14ac:dyDescent="0.25">
      <c r="A18" s="14"/>
      <c r="B18" s="10" t="s">
        <v>7</v>
      </c>
      <c r="C18" s="10"/>
      <c r="D18" s="10"/>
      <c r="E18" s="10"/>
      <c r="F18" s="158">
        <f>'[5]2021 e-Gestão'!$B28</f>
        <v>86311</v>
      </c>
      <c r="G18" s="158"/>
      <c r="H18" s="158"/>
      <c r="I18" s="158"/>
      <c r="J18" s="158">
        <f>'[5]2021 e-Gestão'!$C28</f>
        <v>86152</v>
      </c>
      <c r="K18" s="158"/>
      <c r="L18" s="158"/>
      <c r="M18" s="160">
        <f t="shared" ref="M18" si="6">J18/F18</f>
        <v>0.99815782461099978</v>
      </c>
      <c r="N18" s="160"/>
      <c r="O18" s="160"/>
      <c r="P18" s="160"/>
      <c r="Q18" s="116">
        <f t="shared" si="2"/>
        <v>0.99815782461099978</v>
      </c>
      <c r="T18" s="13"/>
      <c r="U18" s="13"/>
      <c r="V18" s="13"/>
      <c r="W18" s="13"/>
      <c r="X18" s="13"/>
      <c r="Y18" s="13"/>
    </row>
    <row r="19" spans="1:25" ht="13.15" customHeight="1" x14ac:dyDescent="0.25">
      <c r="B19" s="5" t="s">
        <v>6</v>
      </c>
      <c r="C19" s="5"/>
      <c r="D19" s="5"/>
      <c r="E19" s="5"/>
      <c r="F19" s="158">
        <f>'[5]2021 e-Gestão'!$B29</f>
        <v>86248</v>
      </c>
      <c r="G19" s="158"/>
      <c r="H19" s="158"/>
      <c r="I19" s="158"/>
      <c r="J19" s="158">
        <f>'[5]2021 e-Gestão'!$C29</f>
        <v>86248</v>
      </c>
      <c r="K19" s="158"/>
      <c r="L19" s="158"/>
      <c r="M19" s="160">
        <f t="shared" ref="M19" si="7">J19/F19</f>
        <v>1</v>
      </c>
      <c r="N19" s="160"/>
      <c r="O19" s="160"/>
      <c r="P19" s="160"/>
      <c r="Q19" s="116">
        <f t="shared" si="2"/>
        <v>1</v>
      </c>
      <c r="T19" s="13"/>
      <c r="U19" s="13"/>
      <c r="V19" s="13"/>
      <c r="W19" s="13"/>
      <c r="X19" s="13"/>
      <c r="Y19" s="13"/>
    </row>
    <row r="20" spans="1:25" ht="13.15" customHeight="1" x14ac:dyDescent="0.25">
      <c r="B20" s="10" t="s">
        <v>5</v>
      </c>
      <c r="C20" s="10"/>
      <c r="D20" s="10"/>
      <c r="E20" s="10"/>
      <c r="F20" s="158">
        <f>'[5]2021 e-Gestão'!$B30</f>
        <v>86121</v>
      </c>
      <c r="G20" s="158"/>
      <c r="H20" s="158"/>
      <c r="I20" s="158"/>
      <c r="J20" s="158">
        <f>'[5]2021 e-Gestão'!$C30</f>
        <v>86121</v>
      </c>
      <c r="K20" s="158"/>
      <c r="L20" s="158"/>
      <c r="M20" s="160">
        <f t="shared" ref="M20" si="8">J20/F20</f>
        <v>1</v>
      </c>
      <c r="N20" s="160"/>
      <c r="O20" s="160"/>
      <c r="P20" s="160"/>
      <c r="Q20" s="116">
        <f t="shared" si="2"/>
        <v>1</v>
      </c>
      <c r="T20" s="13"/>
      <c r="U20" s="13"/>
      <c r="V20" s="13"/>
      <c r="W20" s="13"/>
      <c r="X20" s="13"/>
      <c r="Y20" s="13"/>
    </row>
    <row r="21" spans="1:25" ht="13.15" customHeight="1" x14ac:dyDescent="0.25">
      <c r="B21" s="5" t="s">
        <v>4</v>
      </c>
      <c r="C21" s="5"/>
      <c r="D21" s="5"/>
      <c r="E21" s="5"/>
      <c r="F21" s="158">
        <f>'[5]2021 e-Gestão'!$B31</f>
        <v>87706</v>
      </c>
      <c r="G21" s="158"/>
      <c r="H21" s="158"/>
      <c r="I21" s="158"/>
      <c r="J21" s="158">
        <f>'[5]2021 e-Gestão'!$C31</f>
        <v>87706</v>
      </c>
      <c r="K21" s="158"/>
      <c r="L21" s="158"/>
      <c r="M21" s="160">
        <f t="shared" ref="M21" si="9">J21/F21</f>
        <v>1</v>
      </c>
      <c r="N21" s="160"/>
      <c r="O21" s="160"/>
      <c r="P21" s="160"/>
      <c r="Q21" s="116">
        <f t="shared" si="2"/>
        <v>1</v>
      </c>
      <c r="T21" s="13"/>
      <c r="U21" s="13"/>
      <c r="V21" s="13"/>
      <c r="W21" s="13"/>
      <c r="X21" s="13"/>
      <c r="Y21" s="13"/>
    </row>
    <row r="22" spans="1:25" ht="13.15" customHeight="1" x14ac:dyDescent="0.25">
      <c r="B22" s="10" t="s">
        <v>3</v>
      </c>
      <c r="C22" s="10"/>
      <c r="D22" s="10"/>
      <c r="E22" s="10"/>
      <c r="F22" s="158">
        <f>'[5]2021 e-Gestão'!$B32</f>
        <v>88553</v>
      </c>
      <c r="G22" s="158"/>
      <c r="H22" s="158"/>
      <c r="I22" s="158"/>
      <c r="J22" s="158">
        <f>'[5]2021 e-Gestão'!$C32</f>
        <v>88553</v>
      </c>
      <c r="K22" s="158"/>
      <c r="L22" s="158"/>
      <c r="M22" s="160">
        <f t="shared" ref="M22" si="10">J22/F22</f>
        <v>1</v>
      </c>
      <c r="N22" s="160"/>
      <c r="O22" s="160"/>
      <c r="P22" s="160"/>
      <c r="Q22" s="116">
        <f t="shared" si="2"/>
        <v>1</v>
      </c>
    </row>
    <row r="23" spans="1:25" ht="13.15" customHeight="1" x14ac:dyDescent="0.25">
      <c r="B23" s="5" t="s">
        <v>2</v>
      </c>
      <c r="C23" s="5"/>
      <c r="D23" s="5"/>
      <c r="E23" s="5"/>
      <c r="F23" s="158">
        <f>'[5]2021 e-Gestão'!$B33</f>
        <v>88658</v>
      </c>
      <c r="G23" s="158"/>
      <c r="H23" s="158"/>
      <c r="I23" s="158"/>
      <c r="J23" s="158">
        <f>'[5]2021 e-Gestão'!$C33</f>
        <v>88658</v>
      </c>
      <c r="K23" s="158"/>
      <c r="L23" s="158"/>
      <c r="M23" s="160">
        <f t="shared" ref="M23" si="11">J23/F23</f>
        <v>1</v>
      </c>
      <c r="N23" s="160"/>
      <c r="O23" s="160"/>
      <c r="P23" s="160"/>
      <c r="Q23" s="116">
        <f t="shared" si="2"/>
        <v>1</v>
      </c>
    </row>
    <row r="24" spans="1:25" ht="14.45" customHeight="1" x14ac:dyDescent="0.25">
      <c r="B24" s="145" t="s">
        <v>1</v>
      </c>
      <c r="C24" s="145"/>
      <c r="D24" s="79"/>
      <c r="E24" s="79"/>
      <c r="F24" s="150">
        <f>'[5]2021 e-Gestão'!$B$34</f>
        <v>88658</v>
      </c>
      <c r="G24" s="150"/>
      <c r="H24" s="150"/>
      <c r="I24" s="150"/>
      <c r="J24" s="150">
        <f>'[5]2021 e-Gestão'!$C$34</f>
        <v>88658</v>
      </c>
      <c r="K24" s="150"/>
      <c r="L24" s="150"/>
      <c r="M24" s="151">
        <f t="shared" si="1"/>
        <v>1</v>
      </c>
      <c r="N24" s="151"/>
      <c r="O24" s="151"/>
      <c r="P24" s="151"/>
      <c r="Q24" s="119">
        <f t="shared" ref="Q24" si="12">M24</f>
        <v>1</v>
      </c>
    </row>
    <row r="25" spans="1:25" ht="13.15" customHeight="1" x14ac:dyDescent="0.25">
      <c r="B25" s="15" t="s">
        <v>74</v>
      </c>
      <c r="C25" s="15"/>
      <c r="D25" s="15"/>
      <c r="E25" s="15"/>
      <c r="F25" s="15"/>
      <c r="G25" s="15" t="s">
        <v>92</v>
      </c>
      <c r="I25" s="15"/>
      <c r="J25" s="15"/>
      <c r="K25" s="15" t="s">
        <v>100</v>
      </c>
      <c r="N25" s="15" t="s">
        <v>101</v>
      </c>
    </row>
    <row r="26" spans="1:25" ht="13.15" customHeight="1" x14ac:dyDescent="0.25">
      <c r="B26" s="1"/>
      <c r="C26" s="1"/>
      <c r="D26" s="1"/>
      <c r="E26" s="1"/>
      <c r="F26" s="2"/>
      <c r="G26" s="1"/>
      <c r="H26" s="1"/>
      <c r="I26" s="15"/>
      <c r="L26" s="15"/>
      <c r="M26" s="16"/>
    </row>
    <row r="27" spans="1:25" ht="13.15" customHeight="1" x14ac:dyDescent="0.25">
      <c r="B27" s="1"/>
      <c r="C27" s="1"/>
      <c r="D27" s="1"/>
      <c r="E27" s="1"/>
      <c r="F27" s="2"/>
      <c r="G27" s="1"/>
      <c r="H27" s="1"/>
      <c r="I27" s="15"/>
      <c r="J27" s="15"/>
      <c r="K27" s="15"/>
      <c r="L27" s="15"/>
      <c r="M27" s="15"/>
      <c r="N27" s="15"/>
      <c r="P27" s="17"/>
    </row>
    <row r="28" spans="1:25" ht="13.15" customHeight="1" x14ac:dyDescent="0.25">
      <c r="B28" s="15"/>
      <c r="C28" s="15"/>
      <c r="D28" s="15"/>
      <c r="E28" s="15"/>
      <c r="I28" s="15"/>
      <c r="J28" s="15"/>
      <c r="K28" s="15"/>
      <c r="L28" s="15"/>
      <c r="M28" s="15"/>
      <c r="N28" s="15"/>
      <c r="P28" s="17"/>
    </row>
    <row r="29" spans="1:25" ht="14.45" customHeight="1" x14ac:dyDescent="0.25">
      <c r="P29" s="17"/>
    </row>
    <row r="30" spans="1:25" ht="14.45" customHeight="1" x14ac:dyDescent="0.25"/>
    <row r="31" spans="1:25" ht="14.45" customHeight="1" x14ac:dyDescent="0.25"/>
    <row r="32" spans="1:25" ht="14.45" customHeight="1" x14ac:dyDescent="0.25"/>
    <row r="33" spans="2:16" ht="14.45" customHeight="1" x14ac:dyDescent="0.25"/>
    <row r="34" spans="2:16" ht="14.45" customHeight="1" x14ac:dyDescent="0.25"/>
    <row r="35" spans="2:16" ht="14.45" customHeight="1" x14ac:dyDescent="0.25"/>
    <row r="36" spans="2:16" ht="14.45" customHeight="1" x14ac:dyDescent="0.25"/>
    <row r="37" spans="2:16" ht="14.45" customHeight="1" x14ac:dyDescent="0.25"/>
    <row r="38" spans="2:16" ht="14.45" customHeight="1" x14ac:dyDescent="0.25"/>
    <row r="44" spans="2:16" ht="15" customHeight="1" x14ac:dyDescent="0.25">
      <c r="C44" s="176" t="s">
        <v>120</v>
      </c>
      <c r="D44" s="176"/>
      <c r="E44" s="176"/>
      <c r="F44" s="176"/>
      <c r="G44" s="176"/>
      <c r="H44" s="176"/>
      <c r="I44" s="176"/>
      <c r="J44" s="176"/>
      <c r="K44" s="176"/>
      <c r="L44" s="176"/>
      <c r="M44" s="176"/>
      <c r="N44" s="176"/>
      <c r="O44" s="176"/>
      <c r="P44" s="176"/>
    </row>
    <row r="45" spans="2:16" ht="14.45" customHeight="1" x14ac:dyDescent="0.25">
      <c r="C45" s="176"/>
      <c r="D45" s="176"/>
      <c r="E45" s="176"/>
      <c r="F45" s="176"/>
      <c r="G45" s="176"/>
      <c r="H45" s="176"/>
      <c r="I45" s="176"/>
      <c r="J45" s="176"/>
      <c r="K45" s="176"/>
      <c r="L45" s="176"/>
      <c r="M45" s="176"/>
      <c r="N45" s="176"/>
      <c r="O45" s="176"/>
      <c r="P45" s="176"/>
    </row>
    <row r="46" spans="2:16" ht="14.45" customHeight="1" x14ac:dyDescent="0.25">
      <c r="C46" s="176"/>
      <c r="D46" s="176"/>
      <c r="E46" s="176"/>
      <c r="F46" s="176"/>
      <c r="G46" s="176"/>
      <c r="H46" s="176"/>
      <c r="I46" s="176"/>
      <c r="J46" s="176"/>
      <c r="K46" s="176"/>
      <c r="L46" s="176"/>
      <c r="M46" s="176"/>
      <c r="N46" s="176"/>
      <c r="O46" s="176"/>
      <c r="P46" s="176"/>
    </row>
    <row r="47" spans="2:16" ht="14.45" customHeight="1" x14ac:dyDescent="0.25">
      <c r="B47" s="18"/>
      <c r="C47" s="176"/>
      <c r="D47" s="176"/>
      <c r="E47" s="176"/>
      <c r="F47" s="176"/>
      <c r="G47" s="176"/>
      <c r="H47" s="176"/>
      <c r="I47" s="176"/>
      <c r="J47" s="176"/>
      <c r="K47" s="176"/>
      <c r="L47" s="176"/>
      <c r="M47" s="176"/>
      <c r="N47" s="176"/>
      <c r="O47" s="176"/>
      <c r="P47" s="176"/>
    </row>
    <row r="48" spans="2:16" x14ac:dyDescent="0.25">
      <c r="B48" s="18"/>
      <c r="C48" s="176"/>
      <c r="D48" s="176"/>
      <c r="E48" s="176"/>
      <c r="F48" s="176"/>
      <c r="G48" s="176"/>
      <c r="H48" s="176"/>
      <c r="I48" s="176"/>
      <c r="J48" s="176"/>
      <c r="K48" s="176"/>
      <c r="L48" s="176"/>
      <c r="M48" s="176"/>
      <c r="N48" s="176"/>
      <c r="O48" s="176"/>
      <c r="P48" s="176"/>
    </row>
    <row r="49" spans="1:17" x14ac:dyDescent="0.25">
      <c r="B49" s="18"/>
      <c r="Q49" s="78"/>
    </row>
    <row r="50" spans="1:17" x14ac:dyDescent="0.25">
      <c r="B50" s="18"/>
      <c r="Q50" s="78"/>
    </row>
    <row r="51" spans="1:17" x14ac:dyDescent="0.25">
      <c r="B51" s="18"/>
      <c r="C51" s="77"/>
      <c r="D51" s="77"/>
      <c r="E51" s="77"/>
      <c r="F51" s="77"/>
      <c r="G51" s="77"/>
      <c r="H51" s="77"/>
      <c r="I51" s="77"/>
      <c r="J51" s="77"/>
      <c r="K51" s="77"/>
      <c r="L51" s="77"/>
      <c r="M51" s="77"/>
      <c r="N51" s="77"/>
      <c r="O51" s="77"/>
      <c r="P51" s="77"/>
      <c r="Q51" s="78"/>
    </row>
    <row r="52" spans="1:17" x14ac:dyDescent="0.25">
      <c r="C52" s="19"/>
      <c r="D52" s="19"/>
      <c r="E52" s="19"/>
      <c r="F52" s="19"/>
      <c r="G52" s="19"/>
      <c r="H52" s="19"/>
      <c r="I52" s="19"/>
      <c r="J52" s="19"/>
      <c r="K52" s="19"/>
      <c r="L52" s="19"/>
      <c r="M52" s="19"/>
      <c r="N52" s="19"/>
      <c r="O52" s="19"/>
      <c r="P52" s="19"/>
      <c r="Q52" s="19"/>
    </row>
    <row r="54" spans="1:17" x14ac:dyDescent="0.25">
      <c r="A54" s="20" t="s">
        <v>31</v>
      </c>
    </row>
  </sheetData>
  <mergeCells count="49">
    <mergeCell ref="B24:C24"/>
    <mergeCell ref="F24:I24"/>
    <mergeCell ref="J24:L24"/>
    <mergeCell ref="M24:P24"/>
    <mergeCell ref="C44:P48"/>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F14:I14"/>
    <mergeCell ref="J14:L14"/>
    <mergeCell ref="M14:P14"/>
    <mergeCell ref="F15:I15"/>
    <mergeCell ref="J15:L15"/>
    <mergeCell ref="M15:P15"/>
    <mergeCell ref="F12:I12"/>
    <mergeCell ref="J12:L12"/>
    <mergeCell ref="M12:P12"/>
    <mergeCell ref="F13:I13"/>
    <mergeCell ref="J13:L13"/>
    <mergeCell ref="M13:P13"/>
    <mergeCell ref="B11:C11"/>
    <mergeCell ref="F11:I11"/>
    <mergeCell ref="J11:L11"/>
    <mergeCell ref="C2:R2"/>
    <mergeCell ref="A4:O4"/>
    <mergeCell ref="C6:R7"/>
    <mergeCell ref="J10:Q10"/>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workbookViewId="0">
      <selection activeCell="P15" sqref="P15"/>
    </sheetView>
  </sheetViews>
  <sheetFormatPr defaultColWidth="8.85546875" defaultRowHeight="15" x14ac:dyDescent="0.25"/>
  <cols>
    <col min="1" max="1" width="9.710937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9" width="2.7109375" style="8" customWidth="1"/>
    <col min="20"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167" t="s">
        <v>64</v>
      </c>
      <c r="D6" s="167"/>
      <c r="E6" s="167"/>
      <c r="F6" s="167"/>
      <c r="G6" s="167"/>
      <c r="H6" s="167"/>
      <c r="I6" s="167"/>
      <c r="J6" s="167"/>
      <c r="K6" s="167"/>
      <c r="L6" s="167"/>
      <c r="M6" s="167"/>
      <c r="N6" s="167"/>
      <c r="O6" s="167"/>
      <c r="P6" s="167"/>
      <c r="Q6" s="167"/>
      <c r="R6" s="167"/>
    </row>
    <row r="7" spans="1:25" ht="14.45" customHeight="1" x14ac:dyDescent="0.25">
      <c r="C7" s="167"/>
      <c r="D7" s="167"/>
      <c r="E7" s="167"/>
      <c r="F7" s="167"/>
      <c r="G7" s="167"/>
      <c r="H7" s="167"/>
      <c r="I7" s="167"/>
      <c r="J7" s="167"/>
      <c r="K7" s="167"/>
      <c r="L7" s="167"/>
      <c r="M7" s="167"/>
      <c r="N7" s="167"/>
      <c r="O7" s="167"/>
      <c r="P7" s="167"/>
      <c r="Q7" s="167"/>
      <c r="R7" s="167"/>
    </row>
    <row r="8" spans="1:25" ht="15" customHeight="1" x14ac:dyDescent="0.25">
      <c r="C8" s="115" t="s">
        <v>65</v>
      </c>
      <c r="D8" s="115"/>
      <c r="E8" s="115"/>
      <c r="F8" s="115"/>
      <c r="G8" s="115"/>
      <c r="H8" s="115"/>
      <c r="I8" s="115"/>
      <c r="J8" s="115"/>
      <c r="K8" s="115"/>
      <c r="L8" s="115"/>
      <c r="M8" s="115"/>
      <c r="N8" s="115"/>
      <c r="O8" s="115"/>
      <c r="P8" s="115"/>
      <c r="Q8" s="115"/>
      <c r="R8" s="115"/>
    </row>
    <row r="9" spans="1:25" ht="12" customHeight="1" x14ac:dyDescent="0.25">
      <c r="C9" s="34"/>
      <c r="D9" s="34"/>
      <c r="E9" s="34"/>
      <c r="F9" s="34"/>
      <c r="G9" s="34"/>
      <c r="H9" s="34"/>
      <c r="I9" s="34"/>
      <c r="J9" s="34"/>
      <c r="K9" s="34"/>
      <c r="L9" s="34"/>
      <c r="M9" s="34"/>
      <c r="N9" s="34"/>
      <c r="O9" s="34"/>
      <c r="P9" s="34"/>
      <c r="Q9" s="34"/>
      <c r="R9" s="6"/>
    </row>
    <row r="10" spans="1:25" ht="14.45" customHeight="1" x14ac:dyDescent="0.25">
      <c r="B10" s="55" t="s">
        <v>20</v>
      </c>
      <c r="J10" s="148" t="s">
        <v>114</v>
      </c>
      <c r="K10" s="148"/>
      <c r="L10" s="148"/>
      <c r="M10" s="148"/>
      <c r="N10" s="148"/>
      <c r="O10" s="148"/>
      <c r="P10" s="148"/>
      <c r="Q10" s="148"/>
    </row>
    <row r="11" spans="1:25" ht="27.6" customHeight="1" x14ac:dyDescent="0.25">
      <c r="B11" s="145" t="s">
        <v>14</v>
      </c>
      <c r="C11" s="145"/>
      <c r="D11" s="79"/>
      <c r="E11" s="79"/>
      <c r="F11" s="146" t="s">
        <v>66</v>
      </c>
      <c r="G11" s="146"/>
      <c r="H11" s="146"/>
      <c r="I11" s="146"/>
      <c r="J11" s="146" t="s">
        <v>67</v>
      </c>
      <c r="K11" s="146"/>
      <c r="L11" s="146"/>
      <c r="M11" s="146" t="s">
        <v>79</v>
      </c>
      <c r="N11" s="146"/>
      <c r="O11" s="146"/>
      <c r="P11" s="146"/>
      <c r="Q11" s="28">
        <v>1</v>
      </c>
    </row>
    <row r="12" spans="1:25" ht="13.15" customHeight="1" x14ac:dyDescent="0.25">
      <c r="B12" s="10" t="s">
        <v>13</v>
      </c>
      <c r="C12" s="10"/>
      <c r="D12" s="10"/>
      <c r="E12" s="10"/>
      <c r="F12" s="158">
        <f>'Meta 11-1ºG'!F12:I12+'Meta 11-2ºG'!F12:I12</f>
        <v>702471</v>
      </c>
      <c r="G12" s="158"/>
      <c r="H12" s="158"/>
      <c r="I12" s="158"/>
      <c r="J12" s="158">
        <f>'Meta 11-1ºG'!J12:L12+'Meta 11-2ºG'!J12:L12</f>
        <v>698627</v>
      </c>
      <c r="K12" s="158"/>
      <c r="L12" s="158"/>
      <c r="M12" s="160">
        <f t="shared" ref="M12" si="0">J12/F12</f>
        <v>0.99452788798398795</v>
      </c>
      <c r="N12" s="160"/>
      <c r="O12" s="160"/>
      <c r="P12" s="160"/>
      <c r="Q12" s="116">
        <f>'[6]1º Grau'!$Q12</f>
        <v>0.9565178571428572</v>
      </c>
      <c r="R12" s="11"/>
    </row>
    <row r="13" spans="1:25" ht="13.15" customHeight="1" x14ac:dyDescent="0.25">
      <c r="B13" s="5" t="s">
        <v>12</v>
      </c>
      <c r="C13" s="5"/>
      <c r="D13" s="5"/>
      <c r="E13" s="5"/>
      <c r="F13" s="158">
        <f>'Meta 11-1ºG'!F13:I13+'Meta 11-2ºG'!F13:I13</f>
        <v>704315</v>
      </c>
      <c r="G13" s="158"/>
      <c r="H13" s="158"/>
      <c r="I13" s="158"/>
      <c r="J13" s="158">
        <f>'Meta 11-1ºG'!J13:L13+'Meta 11-2ºG'!J13:L13</f>
        <v>700697</v>
      </c>
      <c r="K13" s="158"/>
      <c r="L13" s="158"/>
      <c r="M13" s="160">
        <f t="shared" ref="M13:M14" si="1">J13/F13</f>
        <v>0.99486309392814298</v>
      </c>
      <c r="N13" s="160"/>
      <c r="O13" s="160"/>
      <c r="P13" s="160"/>
      <c r="Q13" s="116">
        <f t="shared" ref="Q13" si="2">M13</f>
        <v>0.99486309392814298</v>
      </c>
      <c r="R13" s="11"/>
    </row>
    <row r="14" spans="1:25" ht="13.15" customHeight="1" x14ac:dyDescent="0.25">
      <c r="B14" s="10" t="s">
        <v>11</v>
      </c>
      <c r="C14" s="10"/>
      <c r="D14" s="10"/>
      <c r="E14" s="10"/>
      <c r="F14" s="158">
        <f>'Meta 11-1ºG'!F14:I14+'Meta 11-2ºG'!F14:I14</f>
        <v>708073</v>
      </c>
      <c r="G14" s="158"/>
      <c r="H14" s="158"/>
      <c r="I14" s="158"/>
      <c r="J14" s="158">
        <f>'Meta 11-1ºG'!J14:L14+'Meta 11-2ºG'!J14:L14</f>
        <v>705537</v>
      </c>
      <c r="K14" s="158"/>
      <c r="L14" s="158"/>
      <c r="M14" s="160">
        <f t="shared" si="1"/>
        <v>0.99641844838032234</v>
      </c>
      <c r="N14" s="160"/>
      <c r="O14" s="160"/>
      <c r="P14" s="160"/>
      <c r="Q14" s="116">
        <f t="shared" ref="Q14:Q23" si="3">M14</f>
        <v>0.99641844838032234</v>
      </c>
      <c r="R14" s="11"/>
    </row>
    <row r="15" spans="1:25" ht="13.15" customHeight="1" x14ac:dyDescent="0.25">
      <c r="A15" s="12"/>
      <c r="B15" s="5" t="s">
        <v>10</v>
      </c>
      <c r="C15" s="5"/>
      <c r="D15" s="5"/>
      <c r="E15" s="5"/>
      <c r="F15" s="158">
        <f>'Meta 11-1ºG'!F15:I15+'Meta 11-2ºG'!F15:I15</f>
        <v>709200</v>
      </c>
      <c r="G15" s="158"/>
      <c r="H15" s="158"/>
      <c r="I15" s="158"/>
      <c r="J15" s="158">
        <f>'Meta 11-1ºG'!J15:L15+'Meta 11-2ºG'!J15:L15</f>
        <v>706295</v>
      </c>
      <c r="K15" s="158"/>
      <c r="L15" s="158"/>
      <c r="M15" s="160">
        <f t="shared" ref="M15" si="4">J15/F15</f>
        <v>0.99590383530738857</v>
      </c>
      <c r="N15" s="160"/>
      <c r="O15" s="160"/>
      <c r="P15" s="160"/>
      <c r="Q15" s="116">
        <f t="shared" si="3"/>
        <v>0.99590383530738857</v>
      </c>
      <c r="R15" s="11"/>
      <c r="U15" s="13"/>
      <c r="V15" s="13"/>
      <c r="W15" s="13"/>
      <c r="X15" s="13"/>
      <c r="Y15" s="13"/>
    </row>
    <row r="16" spans="1:25" ht="13.15" customHeight="1" x14ac:dyDescent="0.25">
      <c r="A16" s="14"/>
      <c r="B16" s="10" t="s">
        <v>9</v>
      </c>
      <c r="C16" s="10"/>
      <c r="D16" s="10"/>
      <c r="E16" s="10"/>
      <c r="F16" s="158">
        <f>'Meta 11-1ºG'!F16:I16+'Meta 11-2ºG'!F16:I16</f>
        <v>703324</v>
      </c>
      <c r="G16" s="158"/>
      <c r="H16" s="158"/>
      <c r="I16" s="158"/>
      <c r="J16" s="158">
        <f>'Meta 11-1ºG'!J16:L16+'Meta 11-2ºG'!J16:L16</f>
        <v>702747</v>
      </c>
      <c r="K16" s="158"/>
      <c r="L16" s="158"/>
      <c r="M16" s="160">
        <f t="shared" ref="M16" si="5">J16/F16</f>
        <v>0.99917960996638822</v>
      </c>
      <c r="N16" s="160"/>
      <c r="O16" s="160"/>
      <c r="P16" s="160"/>
      <c r="Q16" s="116">
        <f t="shared" si="3"/>
        <v>0.99917960996638822</v>
      </c>
      <c r="R16" s="11"/>
      <c r="T16" s="13"/>
      <c r="U16" s="13"/>
      <c r="V16" s="13"/>
      <c r="W16" s="13"/>
      <c r="X16" s="13"/>
      <c r="Y16" s="13"/>
    </row>
    <row r="17" spans="1:25" ht="13.15" customHeight="1" x14ac:dyDescent="0.25">
      <c r="A17" s="14"/>
      <c r="B17" s="5" t="s">
        <v>8</v>
      </c>
      <c r="C17" s="5"/>
      <c r="D17" s="5"/>
      <c r="E17" s="5"/>
      <c r="F17" s="158">
        <f>'Meta 11-1ºG'!F17:I17+'Meta 11-2ºG'!F17:I17</f>
        <v>701558</v>
      </c>
      <c r="G17" s="158"/>
      <c r="H17" s="158"/>
      <c r="I17" s="158"/>
      <c r="J17" s="158">
        <f>'Meta 11-1ºG'!J17:L17+'Meta 11-2ºG'!J17:L17</f>
        <v>701292</v>
      </c>
      <c r="K17" s="158"/>
      <c r="L17" s="158"/>
      <c r="M17" s="160">
        <f t="shared" ref="M17" si="6">J17/F17</f>
        <v>0.99962084389316352</v>
      </c>
      <c r="N17" s="160"/>
      <c r="O17" s="160"/>
      <c r="P17" s="160"/>
      <c r="Q17" s="116">
        <f t="shared" si="3"/>
        <v>0.99962084389316352</v>
      </c>
      <c r="T17" s="13"/>
      <c r="U17" s="13"/>
      <c r="V17" s="13"/>
      <c r="W17" s="13"/>
      <c r="X17" s="13"/>
      <c r="Y17" s="13"/>
    </row>
    <row r="18" spans="1:25" ht="13.15" customHeight="1" x14ac:dyDescent="0.25">
      <c r="A18" s="14"/>
      <c r="B18" s="10" t="s">
        <v>7</v>
      </c>
      <c r="C18" s="10"/>
      <c r="D18" s="10"/>
      <c r="E18" s="10"/>
      <c r="F18" s="158">
        <f>'Meta 11-1ºG'!F18:I18+'Meta 11-2ºG'!F18:I18</f>
        <v>699729</v>
      </c>
      <c r="G18" s="158"/>
      <c r="H18" s="158"/>
      <c r="I18" s="158"/>
      <c r="J18" s="158">
        <f>'Meta 11-1ºG'!J18:L18+'Meta 11-2ºG'!J18:L18</f>
        <v>699566</v>
      </c>
      <c r="K18" s="158"/>
      <c r="L18" s="158"/>
      <c r="M18" s="160">
        <f t="shared" ref="M18" si="7">J18/F18</f>
        <v>0.99976705267324917</v>
      </c>
      <c r="N18" s="160"/>
      <c r="O18" s="160"/>
      <c r="P18" s="160"/>
      <c r="Q18" s="116">
        <f t="shared" si="3"/>
        <v>0.99976705267324917</v>
      </c>
      <c r="T18" s="13"/>
      <c r="U18" s="13"/>
      <c r="V18" s="13"/>
      <c r="W18" s="13"/>
      <c r="X18" s="13"/>
      <c r="Y18" s="13"/>
    </row>
    <row r="19" spans="1:25" ht="13.15" customHeight="1" x14ac:dyDescent="0.25">
      <c r="B19" s="5" t="s">
        <v>6</v>
      </c>
      <c r="C19" s="5"/>
      <c r="D19" s="5"/>
      <c r="E19" s="5"/>
      <c r="F19" s="158">
        <f>'Meta 11-1ºG'!F19:I19+'Meta 11-2ºG'!F19:I19</f>
        <v>698017</v>
      </c>
      <c r="G19" s="158"/>
      <c r="H19" s="158"/>
      <c r="I19" s="158"/>
      <c r="J19" s="158">
        <f>'Meta 11-1ºG'!J19:L19+'Meta 11-2ºG'!J19:L19</f>
        <v>698017</v>
      </c>
      <c r="K19" s="158"/>
      <c r="L19" s="158"/>
      <c r="M19" s="160">
        <f t="shared" ref="M19" si="8">J19/F19</f>
        <v>1</v>
      </c>
      <c r="N19" s="160"/>
      <c r="O19" s="160"/>
      <c r="P19" s="160"/>
      <c r="Q19" s="116">
        <f t="shared" si="3"/>
        <v>1</v>
      </c>
      <c r="T19" s="13"/>
      <c r="U19" s="13"/>
      <c r="V19" s="13"/>
      <c r="W19" s="13"/>
      <c r="X19" s="13"/>
      <c r="Y19" s="13"/>
    </row>
    <row r="20" spans="1:25" ht="13.15" customHeight="1" x14ac:dyDescent="0.25">
      <c r="B20" s="10" t="s">
        <v>5</v>
      </c>
      <c r="C20" s="10"/>
      <c r="D20" s="10"/>
      <c r="E20" s="10"/>
      <c r="F20" s="158">
        <f>'Meta 11-1ºG'!F20:I20+'Meta 11-2ºG'!F20:I20</f>
        <v>695325</v>
      </c>
      <c r="G20" s="158"/>
      <c r="H20" s="158"/>
      <c r="I20" s="158"/>
      <c r="J20" s="158">
        <f>'Meta 11-1ºG'!J20:L20+'Meta 11-2ºG'!J20:L20</f>
        <v>695325</v>
      </c>
      <c r="K20" s="158"/>
      <c r="L20" s="158"/>
      <c r="M20" s="160">
        <f t="shared" ref="M20" si="9">J20/F20</f>
        <v>1</v>
      </c>
      <c r="N20" s="160"/>
      <c r="O20" s="160"/>
      <c r="P20" s="160"/>
      <c r="Q20" s="116">
        <f t="shared" si="3"/>
        <v>1</v>
      </c>
      <c r="T20" s="13"/>
      <c r="U20" s="13"/>
      <c r="V20" s="13"/>
      <c r="W20" s="13"/>
      <c r="X20" s="13"/>
      <c r="Y20" s="13"/>
    </row>
    <row r="21" spans="1:25" ht="13.15" customHeight="1" x14ac:dyDescent="0.25">
      <c r="B21" s="5" t="s">
        <v>4</v>
      </c>
      <c r="C21" s="5"/>
      <c r="D21" s="5"/>
      <c r="E21" s="5"/>
      <c r="F21" s="158">
        <f>'Meta 11-1ºG'!F21:I21+'Meta 11-2ºG'!F21:I21</f>
        <v>695671</v>
      </c>
      <c r="G21" s="158"/>
      <c r="H21" s="158"/>
      <c r="I21" s="158"/>
      <c r="J21" s="158">
        <f>'Meta 11-1ºG'!J21:L21+'Meta 11-2ºG'!J21:L21</f>
        <v>695671</v>
      </c>
      <c r="K21" s="158"/>
      <c r="L21" s="158"/>
      <c r="M21" s="160">
        <f t="shared" ref="M21" si="10">J21/F21</f>
        <v>1</v>
      </c>
      <c r="N21" s="160"/>
      <c r="O21" s="160"/>
      <c r="P21" s="160"/>
      <c r="Q21" s="116">
        <f t="shared" si="3"/>
        <v>1</v>
      </c>
      <c r="T21" s="13"/>
      <c r="U21" s="13"/>
      <c r="V21" s="13"/>
      <c r="W21" s="13"/>
      <c r="X21" s="13"/>
      <c r="Y21" s="13"/>
    </row>
    <row r="22" spans="1:25" ht="13.15" customHeight="1" x14ac:dyDescent="0.25">
      <c r="B22" s="10" t="s">
        <v>3</v>
      </c>
      <c r="C22" s="10"/>
      <c r="D22" s="10"/>
      <c r="E22" s="10"/>
      <c r="F22" s="158">
        <f>'Meta 11-1ºG'!F22:I22+'Meta 11-2ºG'!F22:I22</f>
        <v>696775</v>
      </c>
      <c r="G22" s="158"/>
      <c r="H22" s="158"/>
      <c r="I22" s="158"/>
      <c r="J22" s="158">
        <f>'Meta 11-1ºG'!J22:L22+'Meta 11-2ºG'!J22:L22</f>
        <v>696775</v>
      </c>
      <c r="K22" s="158"/>
      <c r="L22" s="158"/>
      <c r="M22" s="160">
        <f t="shared" ref="M22" si="11">J22/F22</f>
        <v>1</v>
      </c>
      <c r="N22" s="160"/>
      <c r="O22" s="160"/>
      <c r="P22" s="160"/>
      <c r="Q22" s="116">
        <f t="shared" si="3"/>
        <v>1</v>
      </c>
    </row>
    <row r="23" spans="1:25" ht="13.15" customHeight="1" x14ac:dyDescent="0.25">
      <c r="B23" s="5" t="s">
        <v>2</v>
      </c>
      <c r="C23" s="5"/>
      <c r="D23" s="5"/>
      <c r="E23" s="5"/>
      <c r="F23" s="158">
        <f>'Meta 11-1ºG'!F23:I23+'Meta 11-2ºG'!F23:I23</f>
        <v>696622</v>
      </c>
      <c r="G23" s="158"/>
      <c r="H23" s="158"/>
      <c r="I23" s="158"/>
      <c r="J23" s="158">
        <f>'Meta 11-1ºG'!J23:L23+'Meta 11-2ºG'!J23:L23</f>
        <v>696622</v>
      </c>
      <c r="K23" s="158"/>
      <c r="L23" s="158"/>
      <c r="M23" s="160">
        <f t="shared" ref="M23" si="12">J23/F23</f>
        <v>1</v>
      </c>
      <c r="N23" s="160"/>
      <c r="O23" s="160"/>
      <c r="P23" s="160"/>
      <c r="Q23" s="116">
        <f t="shared" si="3"/>
        <v>1</v>
      </c>
    </row>
    <row r="24" spans="1:25" ht="14.45" customHeight="1" x14ac:dyDescent="0.25">
      <c r="B24" s="145" t="s">
        <v>1</v>
      </c>
      <c r="C24" s="145"/>
      <c r="D24" s="79"/>
      <c r="E24" s="79"/>
      <c r="F24" s="150">
        <f>'Meta 11-1ºG'!F24:I24++++'Meta 11-2ºG'!F24:I24</f>
        <v>696622</v>
      </c>
      <c r="G24" s="150"/>
      <c r="H24" s="150"/>
      <c r="I24" s="150"/>
      <c r="J24" s="150">
        <f>'Meta 11-1ºG'!J24:L24+'Meta 11-2ºG'!J24:L24</f>
        <v>696622</v>
      </c>
      <c r="K24" s="150"/>
      <c r="L24" s="150"/>
      <c r="M24" s="151">
        <f t="shared" ref="M24" si="13">J24/F24</f>
        <v>1</v>
      </c>
      <c r="N24" s="151"/>
      <c r="O24" s="151"/>
      <c r="P24" s="151"/>
      <c r="Q24" s="119">
        <f t="shared" ref="Q24" si="14">M24</f>
        <v>1</v>
      </c>
    </row>
    <row r="25" spans="1:25" ht="13.15" customHeight="1" x14ac:dyDescent="0.25">
      <c r="B25" s="15" t="s">
        <v>74</v>
      </c>
      <c r="C25" s="15"/>
      <c r="D25" s="15"/>
      <c r="E25" s="15"/>
      <c r="F25" s="15"/>
      <c r="G25" s="15" t="s">
        <v>99</v>
      </c>
      <c r="I25" s="15"/>
      <c r="J25" s="15"/>
      <c r="K25" s="15" t="s">
        <v>77</v>
      </c>
      <c r="N25" s="15" t="s">
        <v>97</v>
      </c>
    </row>
    <row r="26" spans="1:25" ht="13.15" customHeight="1" x14ac:dyDescent="0.25">
      <c r="B26" s="1"/>
      <c r="C26" s="1"/>
      <c r="D26" s="1"/>
      <c r="E26" s="1"/>
      <c r="F26" s="2"/>
      <c r="G26" s="1"/>
      <c r="H26" s="1"/>
      <c r="I26" s="15"/>
      <c r="L26" s="15"/>
      <c r="M26" s="16"/>
    </row>
    <row r="27" spans="1:25" ht="13.15" customHeight="1" x14ac:dyDescent="0.25">
      <c r="B27" s="1"/>
      <c r="C27" s="1"/>
      <c r="D27" s="1"/>
      <c r="E27" s="1"/>
      <c r="F27" s="2"/>
      <c r="G27" s="1"/>
      <c r="H27" s="1"/>
      <c r="I27" s="15"/>
      <c r="J27" s="15"/>
      <c r="K27" s="15"/>
      <c r="L27" s="15"/>
      <c r="M27" s="15"/>
      <c r="N27" s="15"/>
      <c r="P27" s="17"/>
    </row>
    <row r="28" spans="1:25" ht="13.15" customHeight="1" x14ac:dyDescent="0.25">
      <c r="B28" s="15"/>
      <c r="C28" s="15"/>
      <c r="D28" s="15"/>
      <c r="E28" s="15"/>
      <c r="I28" s="15"/>
      <c r="J28" s="15"/>
      <c r="K28" s="15"/>
      <c r="L28" s="15"/>
      <c r="M28" s="15"/>
      <c r="N28" s="15"/>
      <c r="P28" s="17"/>
    </row>
    <row r="29" spans="1:25" ht="14.45" customHeight="1" x14ac:dyDescent="0.25">
      <c r="P29" s="17"/>
    </row>
    <row r="30" spans="1:25" ht="14.45" customHeight="1" x14ac:dyDescent="0.25"/>
    <row r="31" spans="1:25" ht="14.45" customHeight="1" x14ac:dyDescent="0.25"/>
    <row r="32" spans="1:25" ht="14.45" customHeight="1" x14ac:dyDescent="0.25"/>
    <row r="33" spans="2:16" ht="14.45" customHeight="1" x14ac:dyDescent="0.25"/>
    <row r="34" spans="2:16" ht="14.45" customHeight="1" x14ac:dyDescent="0.25"/>
    <row r="35" spans="2:16" ht="14.45" customHeight="1" x14ac:dyDescent="0.25"/>
    <row r="36" spans="2:16" ht="14.45" customHeight="1" x14ac:dyDescent="0.25"/>
    <row r="37" spans="2:16" ht="14.45" customHeight="1" x14ac:dyDescent="0.25"/>
    <row r="38" spans="2:16" ht="14.45" customHeight="1" x14ac:dyDescent="0.25"/>
    <row r="44" spans="2:16" ht="15" customHeight="1" x14ac:dyDescent="0.25">
      <c r="C44" s="176" t="s">
        <v>121</v>
      </c>
      <c r="D44" s="176"/>
      <c r="E44" s="176"/>
      <c r="F44" s="176"/>
      <c r="G44" s="176"/>
      <c r="H44" s="176"/>
      <c r="I44" s="176"/>
      <c r="J44" s="176"/>
      <c r="K44" s="176"/>
      <c r="L44" s="176"/>
      <c r="M44" s="176"/>
      <c r="N44" s="176"/>
      <c r="O44" s="176"/>
      <c r="P44" s="176"/>
    </row>
    <row r="45" spans="2:16" ht="14.45" customHeight="1" x14ac:dyDescent="0.25">
      <c r="C45" s="176"/>
      <c r="D45" s="176"/>
      <c r="E45" s="176"/>
      <c r="F45" s="176"/>
      <c r="G45" s="176"/>
      <c r="H45" s="176"/>
      <c r="I45" s="176"/>
      <c r="J45" s="176"/>
      <c r="K45" s="176"/>
      <c r="L45" s="176"/>
      <c r="M45" s="176"/>
      <c r="N45" s="176"/>
      <c r="O45" s="176"/>
      <c r="P45" s="176"/>
    </row>
    <row r="46" spans="2:16" ht="14.45" customHeight="1" x14ac:dyDescent="0.25">
      <c r="C46" s="176"/>
      <c r="D46" s="176"/>
      <c r="E46" s="176"/>
      <c r="F46" s="176"/>
      <c r="G46" s="176"/>
      <c r="H46" s="176"/>
      <c r="I46" s="176"/>
      <c r="J46" s="176"/>
      <c r="K46" s="176"/>
      <c r="L46" s="176"/>
      <c r="M46" s="176"/>
      <c r="N46" s="176"/>
      <c r="O46" s="176"/>
      <c r="P46" s="176"/>
    </row>
    <row r="47" spans="2:16" ht="14.45" customHeight="1" x14ac:dyDescent="0.25">
      <c r="C47" s="176"/>
      <c r="D47" s="176"/>
      <c r="E47" s="176"/>
      <c r="F47" s="176"/>
      <c r="G47" s="176"/>
      <c r="H47" s="176"/>
      <c r="I47" s="176"/>
      <c r="J47" s="176"/>
      <c r="K47" s="176"/>
      <c r="L47" s="176"/>
      <c r="M47" s="176"/>
      <c r="N47" s="176"/>
      <c r="O47" s="176"/>
      <c r="P47" s="176"/>
    </row>
    <row r="48" spans="2:16" x14ac:dyDescent="0.25">
      <c r="B48" s="18"/>
    </row>
    <row r="49" spans="1:5" x14ac:dyDescent="0.25">
      <c r="B49" s="18"/>
    </row>
    <row r="50" spans="1:5" x14ac:dyDescent="0.25">
      <c r="B50" s="18"/>
    </row>
    <row r="51" spans="1:5" x14ac:dyDescent="0.25">
      <c r="B51" s="18"/>
      <c r="C51" s="77"/>
      <c r="D51" s="77"/>
      <c r="E51" s="77"/>
    </row>
    <row r="52" spans="1:5" x14ac:dyDescent="0.25">
      <c r="C52" s="19"/>
      <c r="D52" s="19"/>
      <c r="E52" s="19"/>
    </row>
    <row r="54" spans="1:5" x14ac:dyDescent="0.25">
      <c r="A54" s="20" t="s">
        <v>31</v>
      </c>
    </row>
  </sheetData>
  <mergeCells count="49">
    <mergeCell ref="B24:C24"/>
    <mergeCell ref="F24:I24"/>
    <mergeCell ref="J24:L24"/>
    <mergeCell ref="M24:P24"/>
    <mergeCell ref="C44:P47"/>
    <mergeCell ref="F22:I22"/>
    <mergeCell ref="J22:L22"/>
    <mergeCell ref="M22:P22"/>
    <mergeCell ref="F23:I23"/>
    <mergeCell ref="J23:L23"/>
    <mergeCell ref="M23:P23"/>
    <mergeCell ref="F20:I20"/>
    <mergeCell ref="J20:L20"/>
    <mergeCell ref="M20:P20"/>
    <mergeCell ref="F21:I21"/>
    <mergeCell ref="J21:L21"/>
    <mergeCell ref="M21:P21"/>
    <mergeCell ref="F18:I18"/>
    <mergeCell ref="J18:L18"/>
    <mergeCell ref="M18:P18"/>
    <mergeCell ref="F19:I19"/>
    <mergeCell ref="J19:L19"/>
    <mergeCell ref="M19:P19"/>
    <mergeCell ref="F16:I16"/>
    <mergeCell ref="J16:L16"/>
    <mergeCell ref="M16:P16"/>
    <mergeCell ref="F17:I17"/>
    <mergeCell ref="J17:L17"/>
    <mergeCell ref="M17:P17"/>
    <mergeCell ref="F14:I14"/>
    <mergeCell ref="J14:L14"/>
    <mergeCell ref="M14:P14"/>
    <mergeCell ref="F15:I15"/>
    <mergeCell ref="J15:L15"/>
    <mergeCell ref="M15:P15"/>
    <mergeCell ref="F12:I12"/>
    <mergeCell ref="J12:L12"/>
    <mergeCell ref="M12:P12"/>
    <mergeCell ref="F13:I13"/>
    <mergeCell ref="J13:L13"/>
    <mergeCell ref="M13:P13"/>
    <mergeCell ref="B11:C11"/>
    <mergeCell ref="F11:I11"/>
    <mergeCell ref="J11:L11"/>
    <mergeCell ref="C2:R2"/>
    <mergeCell ref="A4:O4"/>
    <mergeCell ref="C6:R7"/>
    <mergeCell ref="J10:Q10"/>
    <mergeCell ref="M11:P11"/>
  </mergeCells>
  <conditionalFormatting sqref="Q12">
    <cfRule type="iconSet" priority="4">
      <iconSet showValue="0">
        <cfvo type="percent" val="0"/>
        <cfvo type="num" val="0.85"/>
        <cfvo type="num" val="1"/>
      </iconSet>
    </cfRule>
  </conditionalFormatting>
  <conditionalFormatting sqref="Q14:Q23">
    <cfRule type="iconSet" priority="3">
      <iconSet showValue="0">
        <cfvo type="percent" val="0"/>
        <cfvo type="num" val="0.85"/>
        <cfvo type="num" val="1"/>
      </iconSet>
    </cfRule>
  </conditionalFormatting>
  <conditionalFormatting sqref="Q1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ignoredErrors>
    <ignoredError sqref="F12:L15 J16:L17 F16 G24:L2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topLeftCell="A37" workbookViewId="0">
      <selection activeCell="F51" sqref="F51"/>
    </sheetView>
  </sheetViews>
  <sheetFormatPr defaultColWidth="9.140625" defaultRowHeight="15" x14ac:dyDescent="0.2"/>
  <cols>
    <col min="1" max="1" width="9.42578125" style="23" customWidth="1"/>
    <col min="2" max="2" width="3" style="23" customWidth="1"/>
    <col min="3" max="3" width="7.140625" style="23" customWidth="1"/>
    <col min="4" max="5" width="0.85546875" style="23" customWidth="1"/>
    <col min="6" max="6" width="12.7109375" style="23" customWidth="1"/>
    <col min="7" max="8" width="3.140625" style="23" customWidth="1"/>
    <col min="9" max="9" width="14.28515625" style="23" customWidth="1"/>
    <col min="10" max="10" width="2.28515625" style="23" customWidth="1"/>
    <col min="11" max="11" width="2" style="23" customWidth="1"/>
    <col min="12" max="12" width="14.28515625" style="23" customWidth="1"/>
    <col min="13" max="13" width="8" style="23" customWidth="1"/>
    <col min="14" max="14" width="2.5703125" style="23" customWidth="1"/>
    <col min="15" max="15" width="2.7109375" style="23" customWidth="1"/>
    <col min="16" max="16" width="3" style="23" customWidth="1"/>
    <col min="17" max="17" width="2.7109375" style="23" customWidth="1"/>
    <col min="18" max="18" width="9.7109375" style="23" customWidth="1"/>
    <col min="19" max="22" width="9.140625" style="23"/>
    <col min="23" max="23" width="9.7109375" style="23" customWidth="1"/>
    <col min="24" max="16384" width="9.140625" style="23"/>
  </cols>
  <sheetData>
    <row r="1" spans="1:20" ht="15" customHeight="1" x14ac:dyDescent="0.2"/>
    <row r="2" spans="1:20" ht="15.75" customHeight="1" x14ac:dyDescent="0.2">
      <c r="C2" s="141" t="s">
        <v>15</v>
      </c>
      <c r="D2" s="141"/>
      <c r="E2" s="141"/>
      <c r="F2" s="141"/>
      <c r="G2" s="141"/>
      <c r="H2" s="141"/>
      <c r="I2" s="141"/>
      <c r="J2" s="141"/>
      <c r="K2" s="141"/>
      <c r="L2" s="141"/>
      <c r="M2" s="141"/>
      <c r="N2" s="141"/>
      <c r="O2" s="141"/>
      <c r="P2" s="141"/>
      <c r="Q2" s="141"/>
      <c r="R2" s="141"/>
    </row>
    <row r="3" spans="1:20" ht="15.75" customHeight="1" x14ac:dyDescent="0.2">
      <c r="B3" s="95"/>
      <c r="C3" s="95"/>
      <c r="D3" s="95"/>
      <c r="E3" s="95"/>
      <c r="F3" s="95"/>
      <c r="G3" s="95"/>
      <c r="H3" s="95"/>
      <c r="I3" s="95"/>
      <c r="J3" s="95"/>
      <c r="K3" s="95"/>
      <c r="L3" s="95"/>
      <c r="M3" s="95"/>
      <c r="N3" s="95"/>
      <c r="O3" s="95"/>
    </row>
    <row r="4" spans="1:20" ht="22.15" customHeight="1" x14ac:dyDescent="0.2">
      <c r="A4" s="144"/>
      <c r="B4" s="144"/>
      <c r="C4" s="144"/>
      <c r="D4" s="144"/>
      <c r="E4" s="144"/>
      <c r="F4" s="144"/>
      <c r="G4" s="144"/>
      <c r="H4" s="144"/>
      <c r="I4" s="144"/>
      <c r="J4" s="144"/>
      <c r="K4" s="144"/>
      <c r="L4" s="144"/>
      <c r="M4" s="144"/>
      <c r="N4" s="144"/>
      <c r="O4" s="144"/>
    </row>
    <row r="5" spans="1:20" ht="14.45" customHeight="1" x14ac:dyDescent="0.2"/>
    <row r="6" spans="1:20" ht="15.6" customHeight="1" x14ac:dyDescent="0.2">
      <c r="C6" s="54" t="s">
        <v>29</v>
      </c>
      <c r="D6" s="27"/>
      <c r="E6" s="27"/>
    </row>
    <row r="7" spans="1:20" ht="14.45" customHeight="1" x14ac:dyDescent="0.2">
      <c r="C7" s="147" t="s">
        <v>38</v>
      </c>
      <c r="D7" s="147"/>
      <c r="E7" s="147"/>
      <c r="F7" s="147"/>
      <c r="G7" s="147"/>
      <c r="H7" s="147"/>
      <c r="I7" s="147"/>
      <c r="J7" s="147"/>
      <c r="K7" s="147"/>
      <c r="L7" s="147"/>
      <c r="M7" s="147"/>
      <c r="N7" s="147"/>
      <c r="O7" s="147"/>
      <c r="P7" s="147"/>
      <c r="Q7" s="147"/>
      <c r="R7" s="147"/>
    </row>
    <row r="8" spans="1:20" ht="14.45" customHeight="1" x14ac:dyDescent="0.2">
      <c r="C8" s="147"/>
      <c r="D8" s="147"/>
      <c r="E8" s="147"/>
      <c r="F8" s="147"/>
      <c r="G8" s="147"/>
      <c r="H8" s="147"/>
      <c r="I8" s="147"/>
      <c r="J8" s="147"/>
      <c r="K8" s="147"/>
      <c r="L8" s="147"/>
      <c r="M8" s="147"/>
      <c r="N8" s="147"/>
      <c r="O8" s="147"/>
      <c r="P8" s="147"/>
      <c r="Q8" s="147"/>
      <c r="R8" s="147"/>
    </row>
    <row r="9" spans="1:20" ht="12" customHeight="1" x14ac:dyDescent="0.2">
      <c r="C9" s="96"/>
      <c r="D9" s="96"/>
      <c r="E9" s="96"/>
    </row>
    <row r="10" spans="1:20" ht="14.45" customHeight="1" x14ac:dyDescent="0.2">
      <c r="B10" s="97" t="s">
        <v>16</v>
      </c>
      <c r="I10" s="148" t="s">
        <v>114</v>
      </c>
      <c r="J10" s="148"/>
      <c r="K10" s="148"/>
      <c r="L10" s="148"/>
      <c r="M10" s="148"/>
      <c r="N10" s="148"/>
      <c r="O10" s="148"/>
      <c r="P10" s="148"/>
      <c r="Q10" s="148"/>
    </row>
    <row r="11" spans="1:20" ht="27.6" customHeight="1" x14ac:dyDescent="0.15">
      <c r="B11" s="145" t="s">
        <v>14</v>
      </c>
      <c r="C11" s="145"/>
      <c r="D11" s="94"/>
      <c r="E11" s="94"/>
      <c r="F11" s="146" t="s">
        <v>17</v>
      </c>
      <c r="G11" s="146"/>
      <c r="H11" s="146"/>
      <c r="I11" s="146" t="s">
        <v>18</v>
      </c>
      <c r="J11" s="146"/>
      <c r="K11" s="146"/>
      <c r="L11" s="123" t="s">
        <v>105</v>
      </c>
      <c r="M11" s="146" t="s">
        <v>30</v>
      </c>
      <c r="N11" s="146"/>
      <c r="O11" s="146"/>
      <c r="P11" s="146"/>
      <c r="Q11" s="122">
        <v>3</v>
      </c>
    </row>
    <row r="12" spans="1:20" ht="13.15" customHeight="1" x14ac:dyDescent="0.2">
      <c r="B12" s="99" t="s">
        <v>13</v>
      </c>
      <c r="C12" s="99"/>
      <c r="D12" s="99"/>
      <c r="E12" s="99"/>
      <c r="F12" s="142">
        <f>'[1]Dados Meta 1'!B5</f>
        <v>17171</v>
      </c>
      <c r="G12" s="142"/>
      <c r="H12" s="142"/>
      <c r="I12" s="142">
        <f>'[1]Dados Meta 1'!D5</f>
        <v>9486</v>
      </c>
      <c r="J12" s="142"/>
      <c r="K12" s="142"/>
      <c r="L12" s="126">
        <f>'[1]Dados Meta 1'!L5</f>
        <v>0.5402357765248591</v>
      </c>
      <c r="M12" s="143">
        <f>'[1]Dados Meta 1'!M5</f>
        <v>0.5402357765248591</v>
      </c>
      <c r="N12" s="143"/>
      <c r="O12" s="143"/>
      <c r="P12" s="143"/>
      <c r="Q12" s="117">
        <f>'[1]Dados Meta 1'!M5</f>
        <v>0.5402357765248591</v>
      </c>
      <c r="R12" s="100"/>
      <c r="S12" s="100"/>
      <c r="T12" s="100"/>
    </row>
    <row r="13" spans="1:20" ht="13.15" customHeight="1" x14ac:dyDescent="0.2">
      <c r="B13" s="72" t="s">
        <v>12</v>
      </c>
      <c r="C13" s="72"/>
      <c r="D13" s="72"/>
      <c r="E13" s="72"/>
      <c r="F13" s="142">
        <f>'[1]Dados Meta 1'!B6</f>
        <v>25925</v>
      </c>
      <c r="G13" s="142"/>
      <c r="H13" s="142"/>
      <c r="I13" s="142">
        <f>'[1]Dados Meta 1'!D6</f>
        <v>21160</v>
      </c>
      <c r="J13" s="142"/>
      <c r="K13" s="142"/>
      <c r="L13" s="126">
        <f>'[1]Dados Meta 1'!L6</f>
        <v>0.81066584936020225</v>
      </c>
      <c r="M13" s="143">
        <f>'[1]Dados Meta 1'!M6</f>
        <v>0.70192395785616124</v>
      </c>
      <c r="N13" s="143"/>
      <c r="O13" s="143"/>
      <c r="P13" s="143"/>
      <c r="Q13" s="117">
        <f>'[1]Dados Meta 1'!M6</f>
        <v>0.70192395785616124</v>
      </c>
      <c r="R13" s="100"/>
      <c r="S13" s="100"/>
      <c r="T13" s="100"/>
    </row>
    <row r="14" spans="1:20" ht="13.15" customHeight="1" x14ac:dyDescent="0.2">
      <c r="B14" s="99" t="s">
        <v>11</v>
      </c>
      <c r="C14" s="99"/>
      <c r="D14" s="99"/>
      <c r="E14" s="99"/>
      <c r="F14" s="142">
        <f>'[1]Dados Meta 1'!B7</f>
        <v>29605</v>
      </c>
      <c r="G14" s="142"/>
      <c r="H14" s="142"/>
      <c r="I14" s="142">
        <f>'[1]Dados Meta 1'!D7</f>
        <v>25385</v>
      </c>
      <c r="J14" s="142"/>
      <c r="K14" s="142"/>
      <c r="L14" s="126">
        <f>'[1]Dados Meta 1'!L7</f>
        <v>0.85010548876460934</v>
      </c>
      <c r="M14" s="143">
        <f>'[1]Dados Meta 1'!M7</f>
        <v>0.76211915125136021</v>
      </c>
      <c r="N14" s="143"/>
      <c r="O14" s="143"/>
      <c r="P14" s="143"/>
      <c r="Q14" s="117">
        <f>'[1]Dados Meta 1'!M7</f>
        <v>0.76211915125136021</v>
      </c>
      <c r="R14" s="100"/>
      <c r="S14" s="100"/>
      <c r="T14" s="100"/>
    </row>
    <row r="15" spans="1:20" ht="13.15" customHeight="1" x14ac:dyDescent="0.2">
      <c r="A15" s="19"/>
      <c r="B15" s="72" t="s">
        <v>10</v>
      </c>
      <c r="C15" s="72"/>
      <c r="D15" s="72"/>
      <c r="E15" s="72"/>
      <c r="F15" s="142">
        <f>'[1]Dados Meta 1'!B8</f>
        <v>25725</v>
      </c>
      <c r="G15" s="142"/>
      <c r="H15" s="142"/>
      <c r="I15" s="142">
        <f>'[1]Dados Meta 1'!D8</f>
        <v>24532</v>
      </c>
      <c r="J15" s="142"/>
      <c r="K15" s="142"/>
      <c r="L15" s="126">
        <f>'[1]Dados Meta 1'!L8</f>
        <v>0.94462841740469772</v>
      </c>
      <c r="M15" s="143">
        <f>'[1]Dados Meta 1'!M8</f>
        <v>0.80976791404074822</v>
      </c>
      <c r="N15" s="143"/>
      <c r="O15" s="143"/>
      <c r="P15" s="143"/>
      <c r="Q15" s="117">
        <f>'[1]Dados Meta 1'!M8</f>
        <v>0.80976791404074822</v>
      </c>
      <c r="R15" s="100"/>
      <c r="S15" s="100"/>
      <c r="T15" s="100"/>
    </row>
    <row r="16" spans="1:20" ht="13.15" customHeight="1" x14ac:dyDescent="0.2">
      <c r="A16" s="19"/>
      <c r="B16" s="99" t="s">
        <v>9</v>
      </c>
      <c r="C16" s="99"/>
      <c r="D16" s="99"/>
      <c r="E16" s="99"/>
      <c r="F16" s="142">
        <f>'[1]Dados Meta 1'!B9</f>
        <v>26429</v>
      </c>
      <c r="G16" s="142"/>
      <c r="H16" s="142"/>
      <c r="I16" s="142">
        <f>'[1]Dados Meta 1'!D9</f>
        <v>26736</v>
      </c>
      <c r="J16" s="142"/>
      <c r="K16" s="142"/>
      <c r="L16" s="126">
        <f>'[1]Dados Meta 1'!L9</f>
        <v>1.0065507115428056</v>
      </c>
      <c r="M16" s="143">
        <f>'[1]Dados Meta 1'!M9</f>
        <v>0.85124157080523599</v>
      </c>
      <c r="N16" s="143"/>
      <c r="O16" s="143"/>
      <c r="P16" s="143"/>
      <c r="Q16" s="117">
        <f>'[1]Dados Meta 1'!M9</f>
        <v>0.85124157080523599</v>
      </c>
      <c r="R16" s="100"/>
      <c r="S16" s="100"/>
      <c r="T16" s="100"/>
    </row>
    <row r="17" spans="1:17" ht="13.15" customHeight="1" x14ac:dyDescent="0.2">
      <c r="A17" s="19"/>
      <c r="B17" s="72" t="s">
        <v>8</v>
      </c>
      <c r="C17" s="72"/>
      <c r="D17" s="72"/>
      <c r="E17" s="72"/>
      <c r="F17" s="142">
        <f>'[1]Dados Meta 1'!B10</f>
        <v>26938</v>
      </c>
      <c r="G17" s="142"/>
      <c r="H17" s="142"/>
      <c r="I17" s="142">
        <f>'[1]Dados Meta 1'!D10</f>
        <v>27990</v>
      </c>
      <c r="J17" s="142"/>
      <c r="K17" s="142"/>
      <c r="L17" s="126">
        <f>'[1]Dados Meta 1'!L10</f>
        <v>1.0336804786173277</v>
      </c>
      <c r="M17" s="143">
        <f>'[1]Dados Meta 1'!M10</f>
        <v>0.88350846029766139</v>
      </c>
      <c r="N17" s="143"/>
      <c r="O17" s="143"/>
      <c r="P17" s="143"/>
      <c r="Q17" s="117">
        <f>'[1]Dados Meta 1'!M10</f>
        <v>0.88350846029766139</v>
      </c>
    </row>
    <row r="18" spans="1:17" ht="13.15" customHeight="1" x14ac:dyDescent="0.2">
      <c r="A18" s="19"/>
      <c r="B18" s="99" t="s">
        <v>7</v>
      </c>
      <c r="C18" s="99"/>
      <c r="D18" s="99"/>
      <c r="E18" s="99"/>
      <c r="F18" s="142">
        <f>'[1]Dados Meta 1'!B11</f>
        <v>26935</v>
      </c>
      <c r="G18" s="142"/>
      <c r="H18" s="142"/>
      <c r="I18" s="142">
        <f>'[1]Dados Meta 1'!D11</f>
        <v>27015</v>
      </c>
      <c r="J18" s="142"/>
      <c r="K18" s="142"/>
      <c r="L18" s="126">
        <f>'[1]Dados Meta 1'!L11</f>
        <v>0.99712102757169752</v>
      </c>
      <c r="M18" s="143">
        <f>'[1]Dados Meta 1'!M11</f>
        <v>0.90059316720212634</v>
      </c>
      <c r="N18" s="143"/>
      <c r="O18" s="143"/>
      <c r="P18" s="143"/>
      <c r="Q18" s="117">
        <f>'[1]Dados Meta 1'!M11</f>
        <v>0.90059316720212634</v>
      </c>
    </row>
    <row r="19" spans="1:17" ht="13.15" customHeight="1" x14ac:dyDescent="0.2">
      <c r="B19" s="72" t="s">
        <v>6</v>
      </c>
      <c r="C19" s="72"/>
      <c r="D19" s="72"/>
      <c r="E19" s="72"/>
      <c r="F19" s="142">
        <f>'[1]Dados Meta 1'!B12</f>
        <v>27641</v>
      </c>
      <c r="G19" s="142"/>
      <c r="H19" s="142"/>
      <c r="I19" s="142">
        <f>'[1]Dados Meta 1'!D12</f>
        <v>29460</v>
      </c>
      <c r="J19" s="142"/>
      <c r="K19" s="142"/>
      <c r="L19" s="126">
        <f>'[1]Dados Meta 1'!L12</f>
        <v>1.0534220124436817</v>
      </c>
      <c r="M19" s="143">
        <f>'[1]Dados Meta 1'!M12</f>
        <v>0.92112746416631441</v>
      </c>
      <c r="N19" s="143"/>
      <c r="O19" s="143"/>
      <c r="P19" s="143"/>
      <c r="Q19" s="117">
        <f>'[1]Dados Meta 1'!M12</f>
        <v>0.92112746416631441</v>
      </c>
    </row>
    <row r="20" spans="1:17" ht="13.15" customHeight="1" x14ac:dyDescent="0.2">
      <c r="B20" s="99" t="s">
        <v>5</v>
      </c>
      <c r="C20" s="99"/>
      <c r="D20" s="99"/>
      <c r="E20" s="99"/>
      <c r="F20" s="142">
        <f>'[1]Dados Meta 1'!B13</f>
        <v>26565</v>
      </c>
      <c r="G20" s="142"/>
      <c r="H20" s="142"/>
      <c r="I20" s="142">
        <f>'[1]Dados Meta 1'!D13</f>
        <v>28541</v>
      </c>
      <c r="J20" s="142"/>
      <c r="K20" s="142"/>
      <c r="L20" s="126">
        <f>'[1]Dados Meta 1'!L13</f>
        <v>1.0636926058437686</v>
      </c>
      <c r="M20" s="143">
        <f>'[1]Dados Meta 1'!M13</f>
        <v>0.93740825053719978</v>
      </c>
      <c r="N20" s="143"/>
      <c r="O20" s="143"/>
      <c r="P20" s="143"/>
      <c r="Q20" s="117">
        <f>'[1]Dados Meta 1'!M13</f>
        <v>0.93740825053719978</v>
      </c>
    </row>
    <row r="21" spans="1:17" ht="13.15" customHeight="1" x14ac:dyDescent="0.2">
      <c r="B21" s="72" t="s">
        <v>4</v>
      </c>
      <c r="C21" s="72"/>
      <c r="D21" s="72"/>
      <c r="E21" s="72"/>
      <c r="F21" s="142">
        <f>'[1]Dados Meta 1'!B14</f>
        <v>25273</v>
      </c>
      <c r="G21" s="142"/>
      <c r="H21" s="142"/>
      <c r="I21" s="142">
        <f>'[1]Dados Meta 1'!D14</f>
        <v>27741</v>
      </c>
      <c r="J21" s="142"/>
      <c r="K21" s="142"/>
      <c r="L21" s="126">
        <f>'[1]Dados Meta 1'!L14</f>
        <v>1.0869871870224521</v>
      </c>
      <c r="M21" s="143">
        <f>'[1]Dados Meta 1'!M14</f>
        <v>0.95206402210835395</v>
      </c>
      <c r="N21" s="143"/>
      <c r="O21" s="143"/>
      <c r="P21" s="143"/>
      <c r="Q21" s="117">
        <f>'[1]Dados Meta 1'!M14</f>
        <v>0.95206402210835395</v>
      </c>
    </row>
    <row r="22" spans="1:17" ht="13.15" customHeight="1" x14ac:dyDescent="0.2">
      <c r="B22" s="99" t="s">
        <v>3</v>
      </c>
      <c r="C22" s="99"/>
      <c r="D22" s="99"/>
      <c r="E22" s="99"/>
      <c r="F22" s="142">
        <f>'[1]Dados Meta 1'!B15</f>
        <v>23986</v>
      </c>
      <c r="G22" s="142"/>
      <c r="H22" s="142"/>
      <c r="I22" s="142">
        <f>'[1]Dados Meta 1'!D15</f>
        <v>28226</v>
      </c>
      <c r="J22" s="142"/>
      <c r="K22" s="142"/>
      <c r="L22" s="126">
        <f>'[1]Dados Meta 1'!L15</f>
        <v>1.1671835586982591</v>
      </c>
      <c r="M22" s="143">
        <f>'[1]Dados Meta 1'!M15</f>
        <v>0.97033896816839182</v>
      </c>
      <c r="N22" s="143"/>
      <c r="O22" s="143"/>
      <c r="P22" s="143"/>
      <c r="Q22" s="117">
        <f>'[1]Dados Meta 1'!M15</f>
        <v>0.97033896816839182</v>
      </c>
    </row>
    <row r="23" spans="1:17" ht="13.15" customHeight="1" x14ac:dyDescent="0.2">
      <c r="B23" s="72" t="s">
        <v>2</v>
      </c>
      <c r="C23" s="72"/>
      <c r="D23" s="72"/>
      <c r="E23" s="72"/>
      <c r="F23" s="142">
        <f>'[1]Dados Meta 1'!B16</f>
        <v>23533</v>
      </c>
      <c r="G23" s="142"/>
      <c r="H23" s="142"/>
      <c r="I23" s="142">
        <f>'[1]Dados Meta 1'!D16</f>
        <v>17680</v>
      </c>
      <c r="J23" s="142"/>
      <c r="K23" s="142"/>
      <c r="L23" s="126">
        <f>'[1]Dados Meta 1'!L16</f>
        <v>0.74564548100037953</v>
      </c>
      <c r="M23" s="143">
        <f>'[1]Dados Meta 1'!M16</f>
        <v>0.95306831114007529</v>
      </c>
      <c r="N23" s="143"/>
      <c r="O23" s="143"/>
      <c r="P23" s="143"/>
      <c r="Q23" s="117">
        <f>'[1]Dados Meta 1'!M16</f>
        <v>0.95306831114007529</v>
      </c>
    </row>
    <row r="24" spans="1:17" ht="14.45" customHeight="1" x14ac:dyDescent="0.2">
      <c r="B24" s="145" t="s">
        <v>1</v>
      </c>
      <c r="C24" s="145"/>
      <c r="D24" s="94"/>
      <c r="E24" s="94"/>
      <c r="F24" s="150">
        <f>SUM(F12:F23)</f>
        <v>305726</v>
      </c>
      <c r="G24" s="150"/>
      <c r="H24" s="150"/>
      <c r="I24" s="150">
        <f>SUM(I12:I23)</f>
        <v>293952</v>
      </c>
      <c r="J24" s="150"/>
      <c r="K24" s="150"/>
      <c r="L24" s="124" t="s">
        <v>63</v>
      </c>
      <c r="M24" s="151">
        <f>'[1]Dados Meta 1'!M16</f>
        <v>0.95306831114007529</v>
      </c>
      <c r="N24" s="151"/>
      <c r="O24" s="151"/>
      <c r="P24" s="151"/>
      <c r="Q24" s="120">
        <f>M24</f>
        <v>0.95306831114007529</v>
      </c>
    </row>
    <row r="25" spans="1:17" ht="13.15" customHeight="1" x14ac:dyDescent="0.2">
      <c r="B25" s="101" t="s">
        <v>75</v>
      </c>
      <c r="C25" s="101"/>
      <c r="D25" s="101"/>
      <c r="E25" s="101"/>
      <c r="F25" s="101"/>
      <c r="G25" s="101"/>
      <c r="H25" s="101"/>
      <c r="I25" s="101"/>
      <c r="J25" s="101"/>
      <c r="K25" s="101"/>
      <c r="L25" s="101"/>
      <c r="M25" s="101"/>
      <c r="N25" s="101"/>
    </row>
    <row r="26" spans="1:17" ht="13.15" customHeight="1" x14ac:dyDescent="0.2">
      <c r="B26" s="125" t="s">
        <v>76</v>
      </c>
      <c r="C26" s="101"/>
      <c r="D26" s="101"/>
      <c r="E26" s="101"/>
      <c r="F26" s="101"/>
      <c r="G26" s="101"/>
      <c r="H26" s="101"/>
      <c r="I26" s="101"/>
      <c r="J26" s="101"/>
      <c r="K26" s="101"/>
      <c r="L26" s="101"/>
      <c r="M26" s="101"/>
      <c r="N26" s="101"/>
    </row>
    <row r="27" spans="1:17" ht="13.15" customHeight="1" x14ac:dyDescent="0.2">
      <c r="B27" s="101" t="s">
        <v>71</v>
      </c>
      <c r="C27" s="101"/>
      <c r="D27" s="101"/>
      <c r="E27" s="101"/>
      <c r="F27" s="101"/>
      <c r="G27" s="102" t="s">
        <v>0</v>
      </c>
      <c r="I27" s="101"/>
      <c r="J27" s="101"/>
      <c r="K27" s="102" t="s">
        <v>69</v>
      </c>
      <c r="L27" s="102"/>
      <c r="M27" s="102" t="s">
        <v>70</v>
      </c>
      <c r="N27" s="101"/>
    </row>
    <row r="28" spans="1:17" ht="13.15" customHeight="1" x14ac:dyDescent="0.2">
      <c r="B28" s="101"/>
      <c r="D28" s="101"/>
      <c r="E28" s="101"/>
      <c r="G28" s="101"/>
      <c r="K28" s="101"/>
      <c r="L28" s="101"/>
      <c r="M28" s="101"/>
    </row>
    <row r="29" spans="1:17" ht="13.15" customHeight="1" x14ac:dyDescent="0.2">
      <c r="B29" s="101"/>
      <c r="C29" s="101"/>
      <c r="D29" s="101"/>
      <c r="E29" s="101"/>
      <c r="G29" s="101"/>
      <c r="I29" s="101"/>
      <c r="J29" s="101"/>
      <c r="K29" s="101"/>
      <c r="L29" s="101"/>
      <c r="M29" s="101"/>
      <c r="N29" s="101"/>
      <c r="P29" s="17"/>
    </row>
    <row r="30" spans="1:17" ht="13.15" customHeight="1" x14ac:dyDescent="0.2">
      <c r="B30" s="101"/>
      <c r="C30" s="101"/>
      <c r="D30" s="101"/>
      <c r="E30" s="101"/>
      <c r="G30" s="101"/>
      <c r="H30" s="101"/>
      <c r="I30" s="101"/>
      <c r="J30" s="101"/>
      <c r="K30" s="101"/>
      <c r="L30" s="101"/>
      <c r="M30" s="101"/>
      <c r="N30" s="101"/>
      <c r="P30" s="17"/>
    </row>
    <row r="31" spans="1:17" ht="14.45" customHeight="1" x14ac:dyDescent="0.2">
      <c r="P31" s="17"/>
    </row>
    <row r="32" spans="1:17" ht="14.45" customHeight="1" x14ac:dyDescent="0.2"/>
    <row r="33" spans="3:16" ht="14.45" customHeight="1" x14ac:dyDescent="0.2"/>
    <row r="34" spans="3:16" ht="14.45" customHeight="1" x14ac:dyDescent="0.2"/>
    <row r="35" spans="3:16" ht="14.45" customHeight="1" x14ac:dyDescent="0.2"/>
    <row r="36" spans="3:16" ht="14.45" customHeight="1" x14ac:dyDescent="0.2"/>
    <row r="37" spans="3:16" ht="14.45" customHeight="1" x14ac:dyDescent="0.2"/>
    <row r="38" spans="3:16" ht="14.45" customHeight="1" x14ac:dyDescent="0.2"/>
    <row r="39" spans="3:16" ht="14.45" customHeight="1" x14ac:dyDescent="0.2"/>
    <row r="40" spans="3:16" ht="14.45" customHeight="1" x14ac:dyDescent="0.2"/>
    <row r="47" spans="3:16" ht="15" customHeight="1" x14ac:dyDescent="0.2">
      <c r="C47" s="149" t="s">
        <v>106</v>
      </c>
      <c r="D47" s="149"/>
      <c r="E47" s="149"/>
      <c r="F47" s="149"/>
      <c r="G47" s="149"/>
      <c r="H47" s="149"/>
      <c r="I47" s="149"/>
      <c r="J47" s="149"/>
      <c r="K47" s="149"/>
      <c r="L47" s="149"/>
      <c r="M47" s="149"/>
      <c r="N47" s="149"/>
      <c r="O47" s="149"/>
      <c r="P47" s="149"/>
    </row>
    <row r="48" spans="3:16" ht="14.45" customHeight="1" x14ac:dyDescent="0.2">
      <c r="C48" s="149"/>
      <c r="D48" s="149"/>
      <c r="E48" s="149"/>
      <c r="F48" s="149"/>
      <c r="G48" s="149"/>
      <c r="H48" s="149"/>
      <c r="I48" s="149"/>
      <c r="J48" s="149"/>
      <c r="K48" s="149"/>
      <c r="L48" s="149"/>
      <c r="M48" s="149"/>
      <c r="N48" s="149"/>
      <c r="O48" s="149"/>
      <c r="P48" s="149"/>
    </row>
    <row r="49" spans="1:16" ht="14.45" customHeight="1" x14ac:dyDescent="0.2">
      <c r="B49" s="19"/>
      <c r="C49" s="149"/>
      <c r="D49" s="149"/>
      <c r="E49" s="149"/>
      <c r="F49" s="149"/>
      <c r="G49" s="149"/>
      <c r="H49" s="149"/>
      <c r="I49" s="149"/>
      <c r="J49" s="149"/>
      <c r="K49" s="149"/>
      <c r="L49" s="149"/>
      <c r="M49" s="149"/>
      <c r="N49" s="149"/>
      <c r="O49" s="149"/>
      <c r="P49" s="149"/>
    </row>
    <row r="50" spans="1:16" x14ac:dyDescent="0.2">
      <c r="B50" s="19"/>
      <c r="C50" s="149"/>
      <c r="D50" s="149"/>
      <c r="E50" s="149"/>
      <c r="F50" s="149"/>
      <c r="G50" s="149"/>
      <c r="H50" s="149"/>
      <c r="I50" s="149"/>
      <c r="J50" s="149"/>
      <c r="K50" s="149"/>
      <c r="L50" s="149"/>
      <c r="M50" s="149"/>
      <c r="N50" s="149"/>
      <c r="O50" s="149"/>
      <c r="P50" s="149"/>
    </row>
    <row r="51" spans="1:16" x14ac:dyDescent="0.2">
      <c r="B51" s="19"/>
      <c r="C51" s="104"/>
      <c r="D51" s="104"/>
      <c r="E51" s="104"/>
      <c r="F51" s="104"/>
      <c r="G51" s="104"/>
      <c r="H51" s="104"/>
      <c r="I51" s="104"/>
      <c r="J51" s="104"/>
      <c r="K51" s="104"/>
      <c r="L51" s="104"/>
      <c r="M51" s="104"/>
      <c r="N51" s="104"/>
      <c r="O51" s="104"/>
    </row>
    <row r="52" spans="1:16" x14ac:dyDescent="0.2">
      <c r="B52" s="19"/>
      <c r="C52" s="104"/>
      <c r="D52" s="104"/>
      <c r="E52" s="104"/>
      <c r="F52" s="104"/>
      <c r="G52" s="104"/>
      <c r="H52" s="104"/>
      <c r="I52" s="104"/>
      <c r="J52" s="104"/>
      <c r="K52" s="104"/>
      <c r="L52" s="104"/>
      <c r="M52" s="104"/>
      <c r="N52" s="104"/>
      <c r="O52" s="104"/>
    </row>
    <row r="53" spans="1:16" x14ac:dyDescent="0.2">
      <c r="B53" s="19"/>
      <c r="C53" s="104"/>
      <c r="D53" s="104"/>
      <c r="E53" s="104"/>
      <c r="F53" s="104"/>
      <c r="G53" s="104"/>
      <c r="H53" s="104"/>
      <c r="I53" s="104"/>
      <c r="J53" s="104"/>
      <c r="K53" s="104"/>
      <c r="L53" s="104"/>
      <c r="M53" s="104"/>
      <c r="N53" s="104"/>
      <c r="O53" s="104"/>
    </row>
    <row r="55" spans="1:16" x14ac:dyDescent="0.2">
      <c r="A55" s="103" t="s">
        <v>31</v>
      </c>
    </row>
  </sheetData>
  <mergeCells count="49">
    <mergeCell ref="C47:P50"/>
    <mergeCell ref="F23:H23"/>
    <mergeCell ref="I23:K23"/>
    <mergeCell ref="M23:P23"/>
    <mergeCell ref="B24:C24"/>
    <mergeCell ref="F24:H24"/>
    <mergeCell ref="I24:K24"/>
    <mergeCell ref="M24:P24"/>
    <mergeCell ref="F21:H21"/>
    <mergeCell ref="I21:K21"/>
    <mergeCell ref="M21:P21"/>
    <mergeCell ref="F22:H22"/>
    <mergeCell ref="I22:K22"/>
    <mergeCell ref="M22:P22"/>
    <mergeCell ref="F19:H19"/>
    <mergeCell ref="I19:K19"/>
    <mergeCell ref="M19:P19"/>
    <mergeCell ref="F20:H20"/>
    <mergeCell ref="I20:K20"/>
    <mergeCell ref="M20:P20"/>
    <mergeCell ref="F17:H17"/>
    <mergeCell ref="I17:K17"/>
    <mergeCell ref="M17:P17"/>
    <mergeCell ref="F18:H18"/>
    <mergeCell ref="I18:K18"/>
    <mergeCell ref="M18:P18"/>
    <mergeCell ref="F15:H15"/>
    <mergeCell ref="I15:K15"/>
    <mergeCell ref="M15:P15"/>
    <mergeCell ref="F16:H16"/>
    <mergeCell ref="I16:K16"/>
    <mergeCell ref="M16:P16"/>
    <mergeCell ref="F13:H13"/>
    <mergeCell ref="I13:K13"/>
    <mergeCell ref="M13:P13"/>
    <mergeCell ref="F14:H14"/>
    <mergeCell ref="I14:K14"/>
    <mergeCell ref="M14:P14"/>
    <mergeCell ref="C2:R2"/>
    <mergeCell ref="F12:H12"/>
    <mergeCell ref="I12:K12"/>
    <mergeCell ref="M12:P12"/>
    <mergeCell ref="A4:O4"/>
    <mergeCell ref="B11:C11"/>
    <mergeCell ref="F11:H11"/>
    <mergeCell ref="I11:K11"/>
    <mergeCell ref="C7:R8"/>
    <mergeCell ref="I10:Q10"/>
    <mergeCell ref="M11:P11"/>
  </mergeCells>
  <conditionalFormatting sqref="Q12:Q23">
    <cfRule type="iconSet" priority="3">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
  <sheetViews>
    <sheetView workbookViewId="0">
      <selection activeCell="M15" sqref="M15:P15"/>
    </sheetView>
  </sheetViews>
  <sheetFormatPr defaultColWidth="8.85546875" defaultRowHeight="15" x14ac:dyDescent="0.2"/>
  <cols>
    <col min="1" max="1" width="9.42578125" style="23" customWidth="1"/>
    <col min="2" max="2" width="3" style="23" customWidth="1"/>
    <col min="3" max="3" width="7.140625" style="23" customWidth="1"/>
    <col min="4" max="5" width="0.85546875" style="23" customWidth="1"/>
    <col min="6" max="6" width="12.7109375" style="23" customWidth="1"/>
    <col min="7" max="8" width="3.140625" style="23" customWidth="1"/>
    <col min="9" max="9" width="14.28515625" style="23" customWidth="1"/>
    <col min="10" max="10" width="2.28515625" style="23" customWidth="1"/>
    <col min="11" max="11" width="2" style="23" customWidth="1"/>
    <col min="12" max="12" width="13.28515625" style="23" customWidth="1"/>
    <col min="13" max="13" width="8.28515625" style="23" customWidth="1"/>
    <col min="14" max="14" width="2.5703125" style="23" customWidth="1"/>
    <col min="15" max="15" width="2.7109375" style="23" customWidth="1"/>
    <col min="16" max="16" width="3" style="23" customWidth="1"/>
    <col min="17" max="17" width="2.7109375" style="23" customWidth="1"/>
    <col min="18" max="18" width="9.7109375" style="23" customWidth="1"/>
    <col min="19" max="22" width="8.85546875" style="23"/>
    <col min="23" max="23" width="9.7109375" style="23" customWidth="1"/>
    <col min="24" max="16384" width="8.85546875" style="23"/>
  </cols>
  <sheetData>
    <row r="1" spans="1:20" ht="15" customHeight="1" x14ac:dyDescent="0.2"/>
    <row r="2" spans="1:20" ht="15.75" customHeight="1" x14ac:dyDescent="0.2">
      <c r="C2" s="141" t="s">
        <v>15</v>
      </c>
      <c r="D2" s="141"/>
      <c r="E2" s="141"/>
      <c r="F2" s="141"/>
      <c r="G2" s="141"/>
      <c r="H2" s="141"/>
      <c r="I2" s="141"/>
      <c r="J2" s="141"/>
      <c r="K2" s="141"/>
      <c r="L2" s="141"/>
      <c r="M2" s="141"/>
      <c r="N2" s="141"/>
      <c r="O2" s="141"/>
      <c r="P2" s="141"/>
      <c r="Q2" s="141"/>
      <c r="R2" s="141"/>
    </row>
    <row r="3" spans="1:20" ht="15.75" customHeight="1" x14ac:dyDescent="0.2">
      <c r="B3" s="95"/>
      <c r="C3" s="95"/>
      <c r="D3" s="95"/>
      <c r="E3" s="95"/>
      <c r="F3" s="95"/>
      <c r="G3" s="95"/>
      <c r="H3" s="95"/>
      <c r="I3" s="95"/>
      <c r="J3" s="95"/>
      <c r="K3" s="95"/>
      <c r="L3" s="95"/>
      <c r="M3" s="95"/>
      <c r="N3" s="95"/>
      <c r="O3" s="95"/>
    </row>
    <row r="4" spans="1:20" ht="22.15" customHeight="1" x14ac:dyDescent="0.2">
      <c r="A4" s="144"/>
      <c r="B4" s="144"/>
      <c r="C4" s="144"/>
      <c r="D4" s="144"/>
      <c r="E4" s="144"/>
      <c r="F4" s="144"/>
      <c r="G4" s="144"/>
      <c r="H4" s="144"/>
      <c r="I4" s="144"/>
      <c r="J4" s="144"/>
      <c r="K4" s="144"/>
      <c r="L4" s="144"/>
      <c r="M4" s="144"/>
      <c r="N4" s="144"/>
      <c r="O4" s="144"/>
    </row>
    <row r="5" spans="1:20" ht="14.45" customHeight="1" x14ac:dyDescent="0.2"/>
    <row r="6" spans="1:20" ht="15.6" customHeight="1" x14ac:dyDescent="0.2">
      <c r="C6" s="54" t="s">
        <v>29</v>
      </c>
      <c r="D6" s="27"/>
      <c r="E6" s="27"/>
    </row>
    <row r="7" spans="1:20" ht="14.45" customHeight="1" x14ac:dyDescent="0.2">
      <c r="C7" s="147" t="s">
        <v>38</v>
      </c>
      <c r="D7" s="147"/>
      <c r="E7" s="147"/>
      <c r="F7" s="147"/>
      <c r="G7" s="147"/>
      <c r="H7" s="147"/>
      <c r="I7" s="147"/>
      <c r="J7" s="147"/>
      <c r="K7" s="147"/>
      <c r="L7" s="147"/>
      <c r="M7" s="147"/>
      <c r="N7" s="147"/>
      <c r="O7" s="147"/>
      <c r="P7" s="147"/>
      <c r="Q7" s="147"/>
      <c r="R7" s="147"/>
    </row>
    <row r="8" spans="1:20" ht="14.45" customHeight="1" x14ac:dyDescent="0.2">
      <c r="C8" s="147"/>
      <c r="D8" s="147"/>
      <c r="E8" s="147"/>
      <c r="F8" s="147"/>
      <c r="G8" s="147"/>
      <c r="H8" s="147"/>
      <c r="I8" s="147"/>
      <c r="J8" s="147"/>
      <c r="K8" s="147"/>
      <c r="L8" s="147"/>
      <c r="M8" s="147"/>
      <c r="N8" s="147"/>
      <c r="O8" s="147"/>
      <c r="P8" s="147"/>
      <c r="Q8" s="147"/>
      <c r="R8" s="147"/>
    </row>
    <row r="9" spans="1:20" ht="12" customHeight="1" x14ac:dyDescent="0.2">
      <c r="C9" s="96"/>
      <c r="D9" s="96"/>
      <c r="E9" s="96"/>
    </row>
    <row r="10" spans="1:20" ht="14.45" customHeight="1" x14ac:dyDescent="0.2">
      <c r="B10" s="97" t="s">
        <v>19</v>
      </c>
      <c r="I10" s="148" t="s">
        <v>114</v>
      </c>
      <c r="J10" s="148"/>
      <c r="K10" s="148"/>
      <c r="L10" s="148"/>
      <c r="M10" s="148"/>
      <c r="N10" s="148"/>
      <c r="O10" s="148"/>
      <c r="P10" s="148"/>
      <c r="Q10" s="148"/>
    </row>
    <row r="11" spans="1:20" ht="27.6" customHeight="1" x14ac:dyDescent="0.15">
      <c r="B11" s="145" t="s">
        <v>14</v>
      </c>
      <c r="C11" s="145"/>
      <c r="D11" s="94"/>
      <c r="E11" s="94"/>
      <c r="F11" s="146" t="s">
        <v>17</v>
      </c>
      <c r="G11" s="146"/>
      <c r="H11" s="146"/>
      <c r="I11" s="146" t="s">
        <v>18</v>
      </c>
      <c r="J11" s="146"/>
      <c r="K11" s="146"/>
      <c r="L11" s="123" t="s">
        <v>105</v>
      </c>
      <c r="M11" s="146" t="s">
        <v>30</v>
      </c>
      <c r="N11" s="146"/>
      <c r="O11" s="146"/>
      <c r="P11" s="146"/>
      <c r="Q11" s="122">
        <v>3</v>
      </c>
    </row>
    <row r="12" spans="1:20" ht="13.15" customHeight="1" x14ac:dyDescent="0.2">
      <c r="B12" s="99" t="s">
        <v>13</v>
      </c>
      <c r="C12" s="99"/>
      <c r="D12" s="99"/>
      <c r="E12" s="99"/>
      <c r="F12" s="142">
        <f>'[1]Dados Meta 1'!B21</f>
        <v>4526</v>
      </c>
      <c r="G12" s="142"/>
      <c r="H12" s="142"/>
      <c r="I12" s="142">
        <f>'[1]Dados Meta 1'!D21</f>
        <v>3607</v>
      </c>
      <c r="J12" s="142"/>
      <c r="K12" s="142"/>
      <c r="L12" s="126">
        <f>'[1]Dados Meta 1'!L21</f>
        <v>0.72342559165663856</v>
      </c>
      <c r="M12" s="143">
        <f>'[1]Dados Meta 1'!M21</f>
        <v>0.72342559165663856</v>
      </c>
      <c r="N12" s="143"/>
      <c r="O12" s="143"/>
      <c r="P12" s="143"/>
      <c r="Q12" s="117">
        <f>'[1]Dados Meta 1'!M21</f>
        <v>0.72342559165663856</v>
      </c>
      <c r="R12" s="100"/>
      <c r="S12" s="100"/>
      <c r="T12" s="100"/>
    </row>
    <row r="13" spans="1:20" ht="13.15" customHeight="1" x14ac:dyDescent="0.2">
      <c r="B13" s="72" t="s">
        <v>12</v>
      </c>
      <c r="C13" s="72"/>
      <c r="D13" s="72"/>
      <c r="E13" s="72"/>
      <c r="F13" s="142">
        <f>'[1]Dados Meta 1'!B22</f>
        <v>10257</v>
      </c>
      <c r="G13" s="142"/>
      <c r="H13" s="142"/>
      <c r="I13" s="142">
        <f>'[1]Dados Meta 1'!D22</f>
        <v>13448</v>
      </c>
      <c r="J13" s="142"/>
      <c r="K13" s="142"/>
      <c r="L13" s="126">
        <f>'[1]Dados Meta 1'!L22</f>
        <v>1.2658132530120483</v>
      </c>
      <c r="M13" s="143">
        <f>'[1]Dados Meta 1'!M22</f>
        <v>1.0926388621948875</v>
      </c>
      <c r="N13" s="143"/>
      <c r="O13" s="143"/>
      <c r="P13" s="143"/>
      <c r="Q13" s="117">
        <f>'[1]Dados Meta 1'!M22</f>
        <v>1.0926388621948875</v>
      </c>
      <c r="R13" s="100"/>
      <c r="S13" s="100"/>
      <c r="T13" s="100"/>
    </row>
    <row r="14" spans="1:20" ht="13.15" customHeight="1" x14ac:dyDescent="0.2">
      <c r="B14" s="99" t="s">
        <v>11</v>
      </c>
      <c r="C14" s="99"/>
      <c r="D14" s="99"/>
      <c r="E14" s="99"/>
      <c r="F14" s="142">
        <f>'[1]Dados Meta 1'!B23</f>
        <v>10641</v>
      </c>
      <c r="G14" s="142"/>
      <c r="H14" s="142"/>
      <c r="I14" s="142">
        <f>'[1]Dados Meta 1'!D23</f>
        <v>13909</v>
      </c>
      <c r="J14" s="142"/>
      <c r="K14" s="142"/>
      <c r="L14" s="126">
        <f>'[1]Dados Meta 1'!L23</f>
        <v>1.2237374626077775</v>
      </c>
      <c r="M14" s="143">
        <f>'[1]Dados Meta 1'!M23</f>
        <v>1.1479202194706013</v>
      </c>
      <c r="N14" s="143"/>
      <c r="O14" s="143"/>
      <c r="P14" s="143"/>
      <c r="Q14" s="117">
        <f>'[1]Dados Meta 1'!M23</f>
        <v>1.1479202194706013</v>
      </c>
      <c r="R14" s="100"/>
      <c r="S14" s="100"/>
      <c r="T14" s="100"/>
    </row>
    <row r="15" spans="1:20" ht="13.15" customHeight="1" x14ac:dyDescent="0.2">
      <c r="A15" s="19"/>
      <c r="B15" s="72" t="s">
        <v>10</v>
      </c>
      <c r="C15" s="72"/>
      <c r="D15" s="72"/>
      <c r="E15" s="72"/>
      <c r="F15" s="142">
        <f>'[1]Dados Meta 1'!B24</f>
        <v>9670</v>
      </c>
      <c r="G15" s="142"/>
      <c r="H15" s="142"/>
      <c r="I15" s="142">
        <f>'[1]Dados Meta 1'!D24</f>
        <v>12877</v>
      </c>
      <c r="J15" s="142"/>
      <c r="K15" s="142"/>
      <c r="L15" s="126">
        <f>'[1]Dados Meta 1'!L24</f>
        <v>1.2406782927064264</v>
      </c>
      <c r="M15" s="143">
        <f>'[1]Dados Meta 1'!M24</f>
        <v>1.1737256371814093</v>
      </c>
      <c r="N15" s="143"/>
      <c r="O15" s="143"/>
      <c r="P15" s="143"/>
      <c r="Q15" s="117">
        <f>'[1]Dados Meta 1'!M24</f>
        <v>1.1737256371814093</v>
      </c>
      <c r="R15" s="100"/>
      <c r="S15" s="100"/>
      <c r="T15" s="100"/>
    </row>
    <row r="16" spans="1:20" ht="13.15" customHeight="1" x14ac:dyDescent="0.2">
      <c r="A16" s="19"/>
      <c r="B16" s="99" t="s">
        <v>9</v>
      </c>
      <c r="C16" s="99"/>
      <c r="D16" s="99"/>
      <c r="E16" s="99"/>
      <c r="F16" s="142">
        <f>'[1]Dados Meta 1'!B25</f>
        <v>13863</v>
      </c>
      <c r="G16" s="142"/>
      <c r="H16" s="142"/>
      <c r="I16" s="142">
        <f>'[1]Dados Meta 1'!D25</f>
        <v>11577</v>
      </c>
      <c r="J16" s="142"/>
      <c r="K16" s="142"/>
      <c r="L16" s="126">
        <f>'[1]Dados Meta 1'!L25</f>
        <v>0.80771645852229124</v>
      </c>
      <c r="M16" s="143">
        <f>'[1]Dados Meta 1'!M25</f>
        <v>1.0722467301292469</v>
      </c>
      <c r="N16" s="143"/>
      <c r="O16" s="143"/>
      <c r="P16" s="143"/>
      <c r="Q16" s="117">
        <f>'[1]Dados Meta 1'!M25</f>
        <v>1.0722467301292469</v>
      </c>
      <c r="R16" s="100"/>
      <c r="S16" s="100"/>
      <c r="T16" s="100"/>
    </row>
    <row r="17" spans="1:17" ht="13.15" customHeight="1" x14ac:dyDescent="0.2">
      <c r="A17" s="19"/>
      <c r="B17" s="72" t="s">
        <v>8</v>
      </c>
      <c r="C17" s="72"/>
      <c r="D17" s="72"/>
      <c r="E17" s="72"/>
      <c r="F17" s="142">
        <f>'[1]Dados Meta 1'!B26</f>
        <v>13428</v>
      </c>
      <c r="G17" s="142"/>
      <c r="H17" s="142"/>
      <c r="I17" s="142">
        <f>'[1]Dados Meta 1'!D26</f>
        <v>13665</v>
      </c>
      <c r="J17" s="142"/>
      <c r="K17" s="142"/>
      <c r="L17" s="126">
        <f>'[1]Dados Meta 1'!L26</f>
        <v>0.99744525547445251</v>
      </c>
      <c r="M17" s="143">
        <f>'[1]Dados Meta 1'!M26</f>
        <v>1.0565896333909426</v>
      </c>
      <c r="N17" s="143"/>
      <c r="O17" s="143"/>
      <c r="P17" s="143"/>
      <c r="Q17" s="117">
        <f>'[1]Dados Meta 1'!M26</f>
        <v>1.0565896333909426</v>
      </c>
    </row>
    <row r="18" spans="1:17" ht="13.15" customHeight="1" x14ac:dyDescent="0.2">
      <c r="A18" s="19"/>
      <c r="B18" s="99" t="s">
        <v>7</v>
      </c>
      <c r="C18" s="99"/>
      <c r="D18" s="99"/>
      <c r="E18" s="99"/>
      <c r="F18" s="142">
        <f>'[1]Dados Meta 1'!B27</f>
        <v>12236</v>
      </c>
      <c r="G18" s="142"/>
      <c r="H18" s="142"/>
      <c r="I18" s="142">
        <f>'[1]Dados Meta 1'!D27</f>
        <v>11834</v>
      </c>
      <c r="J18" s="142"/>
      <c r="K18" s="142"/>
      <c r="L18" s="126">
        <f>'[1]Dados Meta 1'!L27</f>
        <v>0.95674670547336083</v>
      </c>
      <c r="M18" s="143">
        <f>'[1]Dados Meta 1'!M27</f>
        <v>1.0407197335082508</v>
      </c>
      <c r="N18" s="143"/>
      <c r="O18" s="143"/>
      <c r="P18" s="143"/>
      <c r="Q18" s="117">
        <f>'[1]Dados Meta 1'!M27</f>
        <v>1.0407197335082508</v>
      </c>
    </row>
    <row r="19" spans="1:17" ht="13.15" customHeight="1" x14ac:dyDescent="0.2">
      <c r="B19" s="72" t="s">
        <v>6</v>
      </c>
      <c r="C19" s="72"/>
      <c r="D19" s="72"/>
      <c r="E19" s="72"/>
      <c r="F19" s="142">
        <f>'[1]Dados Meta 1'!B28</f>
        <v>12674</v>
      </c>
      <c r="G19" s="142"/>
      <c r="H19" s="142"/>
      <c r="I19" s="142">
        <f>'[1]Dados Meta 1'!D28</f>
        <v>12562</v>
      </c>
      <c r="J19" s="142"/>
      <c r="K19" s="142"/>
      <c r="L19" s="126">
        <f>'[1]Dados Meta 1'!L28</f>
        <v>0.98471427451595206</v>
      </c>
      <c r="M19" s="143">
        <f>'[1]Dados Meta 1'!M28</f>
        <v>1.0328372391085772</v>
      </c>
      <c r="N19" s="143"/>
      <c r="O19" s="143"/>
      <c r="P19" s="143"/>
      <c r="Q19" s="117">
        <f>'[1]Dados Meta 1'!M28</f>
        <v>1.0328372391085772</v>
      </c>
    </row>
    <row r="20" spans="1:17" ht="13.15" customHeight="1" x14ac:dyDescent="0.2">
      <c r="B20" s="99" t="s">
        <v>5</v>
      </c>
      <c r="C20" s="99"/>
      <c r="D20" s="99"/>
      <c r="E20" s="99"/>
      <c r="F20" s="142">
        <f>'[1]Dados Meta 1'!B29</f>
        <v>13174</v>
      </c>
      <c r="G20" s="142"/>
      <c r="H20" s="142"/>
      <c r="I20" s="142">
        <f>'[1]Dados Meta 1'!D29</f>
        <v>13229</v>
      </c>
      <c r="J20" s="142"/>
      <c r="K20" s="142"/>
      <c r="L20" s="126">
        <f>'[1]Dados Meta 1'!L29</f>
        <v>0.99331731491214892</v>
      </c>
      <c r="M20" s="143">
        <f>'[1]Dados Meta 1'!M29</f>
        <v>1.0277777777777777</v>
      </c>
      <c r="N20" s="143"/>
      <c r="O20" s="143"/>
      <c r="P20" s="143"/>
      <c r="Q20" s="117">
        <f>'[1]Dados Meta 1'!M29</f>
        <v>1.0277777777777777</v>
      </c>
    </row>
    <row r="21" spans="1:17" ht="13.15" customHeight="1" x14ac:dyDescent="0.2">
      <c r="B21" s="72" t="s">
        <v>4</v>
      </c>
      <c r="C21" s="72"/>
      <c r="D21" s="72"/>
      <c r="E21" s="72"/>
      <c r="F21" s="142">
        <f>'[1]Dados Meta 1'!B30</f>
        <v>12568</v>
      </c>
      <c r="G21" s="142"/>
      <c r="H21" s="142"/>
      <c r="I21" s="142">
        <f>'[1]Dados Meta 1'!D30</f>
        <v>9912</v>
      </c>
      <c r="J21" s="142"/>
      <c r="K21" s="142"/>
      <c r="L21" s="126">
        <f>'[1]Dados Meta 1'!L30</f>
        <v>0.78523330428582749</v>
      </c>
      <c r="M21" s="143">
        <f>'[1]Dados Meta 1'!M30</f>
        <v>1.0014942548477406</v>
      </c>
      <c r="N21" s="143"/>
      <c r="O21" s="143"/>
      <c r="P21" s="143"/>
      <c r="Q21" s="117">
        <f>'[1]Dados Meta 1'!M30</f>
        <v>1.0014942548477406</v>
      </c>
    </row>
    <row r="22" spans="1:17" ht="13.15" customHeight="1" x14ac:dyDescent="0.2">
      <c r="B22" s="99" t="s">
        <v>3</v>
      </c>
      <c r="C22" s="99"/>
      <c r="D22" s="99"/>
      <c r="E22" s="99"/>
      <c r="F22" s="142">
        <f>'[1]Dados Meta 1'!B31</f>
        <v>12701</v>
      </c>
      <c r="G22" s="142"/>
      <c r="H22" s="142"/>
      <c r="I22" s="142">
        <f>'[1]Dados Meta 1'!D31</f>
        <v>10563</v>
      </c>
      <c r="J22" s="142"/>
      <c r="K22" s="142"/>
      <c r="L22" s="126">
        <f>'[1]Dados Meta 1'!L31</f>
        <v>0.82970701437436178</v>
      </c>
      <c r="M22" s="143">
        <f>'[1]Dados Meta 1'!M31</f>
        <v>0.98457143741871556</v>
      </c>
      <c r="N22" s="143"/>
      <c r="O22" s="143"/>
      <c r="P22" s="143"/>
      <c r="Q22" s="117">
        <f>'[1]Dados Meta 1'!M31</f>
        <v>0.98457143741871556</v>
      </c>
    </row>
    <row r="23" spans="1:17" ht="13.15" customHeight="1" x14ac:dyDescent="0.2">
      <c r="B23" s="72" t="s">
        <v>2</v>
      </c>
      <c r="C23" s="72"/>
      <c r="D23" s="72"/>
      <c r="E23" s="72"/>
      <c r="F23" s="142">
        <f>'[1]Dados Meta 1'!B32</f>
        <v>8981</v>
      </c>
      <c r="G23" s="142"/>
      <c r="H23" s="142"/>
      <c r="I23" s="142">
        <f>'[1]Dados Meta 1'!D32</f>
        <v>5128</v>
      </c>
      <c r="J23" s="142"/>
      <c r="K23" s="142"/>
      <c r="L23" s="126">
        <f>'[1]Dados Meta 1'!L32</f>
        <v>0.57315301218285464</v>
      </c>
      <c r="M23" s="143">
        <f>'[1]Dados Meta 1'!M32</f>
        <v>0.95792849799452662</v>
      </c>
      <c r="N23" s="143"/>
      <c r="O23" s="143"/>
      <c r="P23" s="143"/>
      <c r="Q23" s="117">
        <f>'[1]Dados Meta 1'!M32</f>
        <v>0.95792849799452662</v>
      </c>
    </row>
    <row r="24" spans="1:17" ht="14.45" customHeight="1" x14ac:dyDescent="0.2">
      <c r="B24" s="145" t="s">
        <v>1</v>
      </c>
      <c r="C24" s="145"/>
      <c r="D24" s="94"/>
      <c r="E24" s="94"/>
      <c r="F24" s="150">
        <f>SUM(F12:F23)</f>
        <v>134719</v>
      </c>
      <c r="G24" s="150"/>
      <c r="H24" s="150"/>
      <c r="I24" s="150">
        <f>SUM(I12:I23)</f>
        <v>132311</v>
      </c>
      <c r="J24" s="150"/>
      <c r="K24" s="150"/>
      <c r="L24" s="124" t="s">
        <v>63</v>
      </c>
      <c r="M24" s="151">
        <f>'[1]Dados Meta 1'!M32</f>
        <v>0.95792849799452662</v>
      </c>
      <c r="N24" s="151"/>
      <c r="O24" s="151"/>
      <c r="P24" s="151"/>
      <c r="Q24" s="120">
        <f>M24</f>
        <v>0.95792849799452662</v>
      </c>
    </row>
    <row r="25" spans="1:17" ht="13.15" customHeight="1" x14ac:dyDescent="0.2">
      <c r="B25" s="101" t="s">
        <v>75</v>
      </c>
      <c r="C25" s="101"/>
      <c r="D25" s="101"/>
      <c r="E25" s="101"/>
      <c r="F25" s="101"/>
      <c r="G25" s="101"/>
      <c r="H25" s="101"/>
      <c r="I25" s="101"/>
      <c r="J25" s="101"/>
      <c r="K25" s="101"/>
      <c r="L25" s="101"/>
      <c r="M25" s="101"/>
      <c r="N25" s="101"/>
    </row>
    <row r="26" spans="1:17" ht="13.15" customHeight="1" x14ac:dyDescent="0.2">
      <c r="B26" s="125" t="s">
        <v>76</v>
      </c>
      <c r="C26" s="101"/>
      <c r="D26" s="101"/>
      <c r="E26" s="101"/>
      <c r="F26" s="101"/>
      <c r="G26" s="101"/>
      <c r="H26" s="101"/>
      <c r="I26" s="101"/>
      <c r="J26" s="101"/>
      <c r="K26" s="101"/>
      <c r="L26" s="101"/>
      <c r="M26" s="101"/>
      <c r="N26" s="101"/>
    </row>
    <row r="27" spans="1:17" ht="13.15" customHeight="1" x14ac:dyDescent="0.2">
      <c r="B27" s="101" t="s">
        <v>71</v>
      </c>
      <c r="C27" s="101"/>
      <c r="D27" s="101"/>
      <c r="E27" s="101"/>
      <c r="F27" s="101"/>
      <c r="G27" s="102" t="s">
        <v>0</v>
      </c>
      <c r="I27" s="101"/>
      <c r="J27" s="101"/>
      <c r="K27" s="101" t="s">
        <v>69</v>
      </c>
      <c r="L27" s="101"/>
      <c r="M27" s="101" t="s">
        <v>70</v>
      </c>
      <c r="N27" s="101"/>
    </row>
    <row r="28" spans="1:17" ht="13.15" customHeight="1" x14ac:dyDescent="0.2">
      <c r="B28" s="101"/>
      <c r="C28" s="101"/>
      <c r="D28" s="101"/>
      <c r="E28" s="101"/>
      <c r="G28" s="101"/>
      <c r="H28" s="101"/>
      <c r="K28" s="101"/>
      <c r="L28" s="101"/>
      <c r="M28" s="101"/>
    </row>
    <row r="29" spans="1:17" ht="13.15" customHeight="1" x14ac:dyDescent="0.2">
      <c r="B29" s="101"/>
      <c r="C29" s="101"/>
      <c r="D29" s="101"/>
      <c r="E29" s="101"/>
      <c r="G29" s="101"/>
      <c r="H29" s="101"/>
      <c r="I29" s="101"/>
      <c r="J29" s="101"/>
      <c r="K29" s="101"/>
      <c r="L29" s="101"/>
      <c r="M29" s="101"/>
      <c r="N29" s="101"/>
      <c r="P29" s="17"/>
    </row>
    <row r="30" spans="1:17" ht="13.15" customHeight="1" x14ac:dyDescent="0.2">
      <c r="B30" s="101"/>
      <c r="C30" s="101"/>
      <c r="D30" s="101"/>
      <c r="E30" s="101"/>
      <c r="G30" s="101"/>
      <c r="H30" s="101"/>
      <c r="I30" s="101"/>
      <c r="J30" s="101"/>
      <c r="K30" s="101"/>
      <c r="L30" s="101"/>
      <c r="M30" s="101"/>
      <c r="N30" s="101"/>
      <c r="P30" s="17"/>
    </row>
    <row r="31" spans="1:17" ht="14.45" customHeight="1" x14ac:dyDescent="0.2">
      <c r="P31" s="17"/>
    </row>
    <row r="32" spans="1:17" ht="14.45" customHeight="1" x14ac:dyDescent="0.2"/>
    <row r="33" spans="3:16" ht="14.45" customHeight="1" x14ac:dyDescent="0.2"/>
    <row r="34" spans="3:16" ht="14.45" customHeight="1" x14ac:dyDescent="0.2"/>
    <row r="35" spans="3:16" ht="14.45" customHeight="1" x14ac:dyDescent="0.2"/>
    <row r="36" spans="3:16" ht="14.45" customHeight="1" x14ac:dyDescent="0.2"/>
    <row r="37" spans="3:16" ht="14.45" customHeight="1" x14ac:dyDescent="0.2"/>
    <row r="38" spans="3:16" ht="14.45" customHeight="1" x14ac:dyDescent="0.2"/>
    <row r="39" spans="3:16" ht="14.45" customHeight="1" x14ac:dyDescent="0.2"/>
    <row r="40" spans="3:16" ht="14.45" customHeight="1" x14ac:dyDescent="0.2"/>
    <row r="47" spans="3:16" ht="15" customHeight="1" x14ac:dyDescent="0.2">
      <c r="D47" s="178"/>
      <c r="E47" s="178"/>
      <c r="F47" s="178"/>
      <c r="G47" s="178"/>
      <c r="H47" s="178"/>
      <c r="I47" s="178"/>
      <c r="J47" s="178"/>
      <c r="K47" s="178"/>
      <c r="L47" s="178"/>
      <c r="M47" s="178"/>
      <c r="N47" s="178"/>
      <c r="O47" s="178"/>
    </row>
    <row r="48" spans="3:16" ht="14.45" customHeight="1" x14ac:dyDescent="0.2">
      <c r="C48" s="152" t="s">
        <v>115</v>
      </c>
      <c r="D48" s="152"/>
      <c r="E48" s="152"/>
      <c r="F48" s="152"/>
      <c r="G48" s="152"/>
      <c r="H48" s="152"/>
      <c r="I48" s="152"/>
      <c r="J48" s="152"/>
      <c r="K48" s="152"/>
      <c r="L48" s="152"/>
      <c r="M48" s="152"/>
      <c r="N48" s="152"/>
      <c r="O48" s="152"/>
      <c r="P48" s="152"/>
    </row>
    <row r="49" spans="1:17" ht="14.45" customHeight="1" x14ac:dyDescent="0.2">
      <c r="B49" s="30"/>
      <c r="C49" s="152"/>
      <c r="D49" s="152"/>
      <c r="E49" s="152"/>
      <c r="F49" s="152"/>
      <c r="G49" s="152"/>
      <c r="H49" s="152"/>
      <c r="I49" s="152"/>
      <c r="J49" s="152"/>
      <c r="K49" s="152"/>
      <c r="L49" s="152"/>
      <c r="M49" s="152"/>
      <c r="N49" s="152"/>
      <c r="O49" s="152"/>
      <c r="P49" s="152"/>
    </row>
    <row r="50" spans="1:17" x14ac:dyDescent="0.2">
      <c r="B50" s="30"/>
      <c r="C50" s="152"/>
      <c r="D50" s="152"/>
      <c r="E50" s="152"/>
      <c r="F50" s="152"/>
      <c r="G50" s="152"/>
      <c r="H50" s="152"/>
      <c r="I50" s="152"/>
      <c r="J50" s="152"/>
      <c r="K50" s="152"/>
      <c r="L50" s="152"/>
      <c r="M50" s="152"/>
      <c r="N50" s="152"/>
      <c r="O50" s="152"/>
      <c r="P50" s="152"/>
    </row>
    <row r="51" spans="1:17" x14ac:dyDescent="0.2">
      <c r="B51" s="30"/>
      <c r="C51" s="152"/>
      <c r="D51" s="152"/>
      <c r="E51" s="152"/>
      <c r="F51" s="152"/>
      <c r="G51" s="152"/>
      <c r="H51" s="152"/>
      <c r="I51" s="152"/>
      <c r="J51" s="152"/>
      <c r="K51" s="152"/>
      <c r="L51" s="152"/>
      <c r="M51" s="152"/>
      <c r="N51" s="152"/>
      <c r="O51" s="152"/>
      <c r="P51" s="152"/>
    </row>
    <row r="52" spans="1:17" x14ac:dyDescent="0.2">
      <c r="B52" s="30"/>
      <c r="C52" s="178"/>
      <c r="D52" s="178"/>
      <c r="E52" s="178"/>
      <c r="F52" s="178"/>
      <c r="G52" s="178"/>
      <c r="H52" s="178"/>
      <c r="I52" s="178"/>
      <c r="J52" s="178"/>
      <c r="K52" s="178"/>
      <c r="L52" s="178"/>
      <c r="M52" s="178"/>
      <c r="N52" s="178"/>
      <c r="O52" s="178"/>
    </row>
    <row r="53" spans="1:17" x14ac:dyDescent="0.2">
      <c r="B53" s="30"/>
      <c r="P53" s="30"/>
      <c r="Q53" s="19"/>
    </row>
    <row r="55" spans="1:17" x14ac:dyDescent="0.2">
      <c r="A55" s="103" t="s">
        <v>31</v>
      </c>
    </row>
  </sheetData>
  <mergeCells count="49">
    <mergeCell ref="F23:H23"/>
    <mergeCell ref="I23:K23"/>
    <mergeCell ref="M23:P23"/>
    <mergeCell ref="B24:C24"/>
    <mergeCell ref="F24:H24"/>
    <mergeCell ref="I24:K24"/>
    <mergeCell ref="M24:P24"/>
    <mergeCell ref="C48:P51"/>
    <mergeCell ref="F21:H21"/>
    <mergeCell ref="I21:K21"/>
    <mergeCell ref="M21:P21"/>
    <mergeCell ref="F22:H22"/>
    <mergeCell ref="I22:K22"/>
    <mergeCell ref="M22:P22"/>
    <mergeCell ref="F19:H19"/>
    <mergeCell ref="I19:K19"/>
    <mergeCell ref="M19:P19"/>
    <mergeCell ref="F20:H20"/>
    <mergeCell ref="I20:K20"/>
    <mergeCell ref="M20:P20"/>
    <mergeCell ref="F17:H17"/>
    <mergeCell ref="I17:K17"/>
    <mergeCell ref="M17:P17"/>
    <mergeCell ref="F18:H18"/>
    <mergeCell ref="I18:K18"/>
    <mergeCell ref="M18:P18"/>
    <mergeCell ref="F15:H15"/>
    <mergeCell ref="I15:K15"/>
    <mergeCell ref="M15:P15"/>
    <mergeCell ref="F16:H16"/>
    <mergeCell ref="I16:K16"/>
    <mergeCell ref="M16:P16"/>
    <mergeCell ref="F13:H13"/>
    <mergeCell ref="I13:K13"/>
    <mergeCell ref="M13:P13"/>
    <mergeCell ref="F14:H14"/>
    <mergeCell ref="I14:K14"/>
    <mergeCell ref="M14:P14"/>
    <mergeCell ref="C2:R2"/>
    <mergeCell ref="F12:H12"/>
    <mergeCell ref="I12:K12"/>
    <mergeCell ref="M12:P12"/>
    <mergeCell ref="A4:O4"/>
    <mergeCell ref="B11:C11"/>
    <mergeCell ref="F11:H11"/>
    <mergeCell ref="I11:K11"/>
    <mergeCell ref="C7:R8"/>
    <mergeCell ref="I10:Q10"/>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workbookViewId="0">
      <selection activeCell="P15" sqref="P15"/>
    </sheetView>
  </sheetViews>
  <sheetFormatPr defaultColWidth="8.85546875" defaultRowHeight="15" x14ac:dyDescent="0.2"/>
  <cols>
    <col min="1" max="1" width="9.42578125" style="23" customWidth="1"/>
    <col min="2" max="2" width="3" style="23" customWidth="1"/>
    <col min="3" max="3" width="7.140625" style="23" customWidth="1"/>
    <col min="4" max="5" width="0.85546875" style="23" customWidth="1"/>
    <col min="6" max="6" width="12.7109375" style="23" customWidth="1"/>
    <col min="7" max="8" width="3.140625" style="23" customWidth="1"/>
    <col min="9" max="9" width="14.28515625" style="23" customWidth="1"/>
    <col min="10" max="10" width="2.28515625" style="23" customWidth="1"/>
    <col min="11" max="11" width="2" style="23" customWidth="1"/>
    <col min="12" max="12" width="13.7109375" style="23" customWidth="1"/>
    <col min="13" max="13" width="7.7109375" style="23" customWidth="1"/>
    <col min="14" max="14" width="2.5703125" style="23" customWidth="1"/>
    <col min="15" max="15" width="2.7109375" style="23" customWidth="1"/>
    <col min="16" max="16" width="3" style="23" customWidth="1"/>
    <col min="17" max="17" width="2.7109375" style="23" customWidth="1"/>
    <col min="18" max="18" width="9.7109375" style="23" customWidth="1"/>
    <col min="19" max="22" width="8.85546875" style="23"/>
    <col min="23" max="23" width="9.7109375" style="23" customWidth="1"/>
    <col min="24" max="16384" width="8.85546875" style="23"/>
  </cols>
  <sheetData>
    <row r="1" spans="1:20" ht="15" customHeight="1" x14ac:dyDescent="0.2"/>
    <row r="2" spans="1:20" ht="15.75" customHeight="1" x14ac:dyDescent="0.2">
      <c r="C2" s="141" t="s">
        <v>15</v>
      </c>
      <c r="D2" s="141"/>
      <c r="E2" s="141"/>
      <c r="F2" s="141"/>
      <c r="G2" s="141"/>
      <c r="H2" s="141"/>
      <c r="I2" s="141"/>
      <c r="J2" s="141"/>
      <c r="K2" s="141"/>
      <c r="L2" s="141"/>
      <c r="M2" s="141"/>
      <c r="N2" s="141"/>
      <c r="O2" s="141"/>
      <c r="P2" s="141"/>
      <c r="Q2" s="141"/>
      <c r="R2" s="141"/>
    </row>
    <row r="3" spans="1:20" ht="15.75" customHeight="1" x14ac:dyDescent="0.2">
      <c r="B3" s="95"/>
      <c r="C3" s="95"/>
      <c r="D3" s="95"/>
      <c r="E3" s="95"/>
      <c r="F3" s="95"/>
      <c r="G3" s="95"/>
      <c r="H3" s="95"/>
      <c r="I3" s="95"/>
      <c r="J3" s="95"/>
      <c r="K3" s="95"/>
      <c r="L3" s="95"/>
      <c r="M3" s="95"/>
      <c r="N3" s="95"/>
      <c r="O3" s="95"/>
    </row>
    <row r="4" spans="1:20" ht="22.15" customHeight="1" x14ac:dyDescent="0.2">
      <c r="A4" s="144"/>
      <c r="B4" s="144"/>
      <c r="C4" s="144"/>
      <c r="D4" s="144"/>
      <c r="E4" s="144"/>
      <c r="F4" s="144"/>
      <c r="G4" s="144"/>
      <c r="H4" s="144"/>
      <c r="I4" s="144"/>
      <c r="J4" s="144"/>
      <c r="K4" s="144"/>
      <c r="L4" s="144"/>
      <c r="M4" s="144"/>
      <c r="N4" s="144"/>
      <c r="O4" s="144"/>
    </row>
    <row r="5" spans="1:20" ht="14.45" customHeight="1" x14ac:dyDescent="0.2"/>
    <row r="6" spans="1:20" ht="15.6" customHeight="1" x14ac:dyDescent="0.2">
      <c r="C6" s="54" t="s">
        <v>29</v>
      </c>
      <c r="D6" s="27"/>
      <c r="E6" s="27"/>
    </row>
    <row r="7" spans="1:20" ht="14.45" customHeight="1" x14ac:dyDescent="0.2">
      <c r="C7" s="147" t="s">
        <v>38</v>
      </c>
      <c r="D7" s="147"/>
      <c r="E7" s="147"/>
      <c r="F7" s="147"/>
      <c r="G7" s="147"/>
      <c r="H7" s="147"/>
      <c r="I7" s="147"/>
      <c r="J7" s="147"/>
      <c r="K7" s="147"/>
      <c r="L7" s="147"/>
      <c r="M7" s="147"/>
      <c r="N7" s="147"/>
      <c r="O7" s="147"/>
      <c r="P7" s="147"/>
      <c r="Q7" s="147"/>
      <c r="R7" s="147"/>
    </row>
    <row r="8" spans="1:20" ht="14.45" customHeight="1" x14ac:dyDescent="0.2">
      <c r="C8" s="147"/>
      <c r="D8" s="147"/>
      <c r="E8" s="147"/>
      <c r="F8" s="147"/>
      <c r="G8" s="147"/>
      <c r="H8" s="147"/>
      <c r="I8" s="147"/>
      <c r="J8" s="147"/>
      <c r="K8" s="147"/>
      <c r="L8" s="147"/>
      <c r="M8" s="147"/>
      <c r="N8" s="147"/>
      <c r="O8" s="147"/>
      <c r="P8" s="147"/>
      <c r="Q8" s="147"/>
      <c r="R8" s="147"/>
    </row>
    <row r="9" spans="1:20" ht="12" customHeight="1" x14ac:dyDescent="0.2">
      <c r="C9" s="96"/>
      <c r="D9" s="96"/>
      <c r="E9" s="96"/>
    </row>
    <row r="10" spans="1:20" ht="14.45" customHeight="1" x14ac:dyDescent="0.2">
      <c r="B10" s="97" t="s">
        <v>20</v>
      </c>
      <c r="I10" s="148" t="s">
        <v>114</v>
      </c>
      <c r="J10" s="148"/>
      <c r="K10" s="148"/>
      <c r="L10" s="148"/>
      <c r="M10" s="148"/>
      <c r="N10" s="148"/>
      <c r="O10" s="148"/>
      <c r="P10" s="148"/>
      <c r="Q10" s="148"/>
    </row>
    <row r="11" spans="1:20" ht="27.6" customHeight="1" x14ac:dyDescent="0.15">
      <c r="B11" s="145" t="s">
        <v>14</v>
      </c>
      <c r="C11" s="145"/>
      <c r="D11" s="94"/>
      <c r="E11" s="94"/>
      <c r="F11" s="146" t="s">
        <v>17</v>
      </c>
      <c r="G11" s="146"/>
      <c r="H11" s="146"/>
      <c r="I11" s="146" t="s">
        <v>18</v>
      </c>
      <c r="J11" s="146"/>
      <c r="K11" s="146"/>
      <c r="L11" s="123" t="s">
        <v>105</v>
      </c>
      <c r="M11" s="146" t="s">
        <v>30</v>
      </c>
      <c r="N11" s="146"/>
      <c r="O11" s="146"/>
      <c r="P11" s="146"/>
      <c r="Q11" s="122">
        <v>3</v>
      </c>
    </row>
    <row r="12" spans="1:20" ht="13.15" customHeight="1" x14ac:dyDescent="0.2">
      <c r="B12" s="99" t="s">
        <v>13</v>
      </c>
      <c r="C12" s="99"/>
      <c r="D12" s="99"/>
      <c r="E12" s="99"/>
      <c r="F12" s="142">
        <f>'[1]Dados Meta 1'!B38</f>
        <v>21697</v>
      </c>
      <c r="G12" s="142"/>
      <c r="H12" s="142"/>
      <c r="I12" s="142">
        <f>'[1]Dados Meta 1'!D38</f>
        <v>13093</v>
      </c>
      <c r="J12" s="142"/>
      <c r="K12" s="142"/>
      <c r="L12" s="126">
        <f>'[1]Dados Meta 1'!L38</f>
        <v>0.58077537260468415</v>
      </c>
      <c r="M12" s="143">
        <f>'[1]Dados Meta 1'!M38</f>
        <v>0.58077537260468415</v>
      </c>
      <c r="N12" s="143"/>
      <c r="O12" s="143"/>
      <c r="P12" s="143"/>
      <c r="Q12" s="117">
        <f>'[1]Dados Meta 1'!M38</f>
        <v>0.58077537260468415</v>
      </c>
      <c r="R12" s="100"/>
      <c r="S12" s="100"/>
      <c r="T12" s="100"/>
    </row>
    <row r="13" spans="1:20" ht="13.15" customHeight="1" x14ac:dyDescent="0.2">
      <c r="B13" s="72" t="s">
        <v>12</v>
      </c>
      <c r="C13" s="72"/>
      <c r="D13" s="72"/>
      <c r="E13" s="72"/>
      <c r="F13" s="142">
        <f>'[1]Dados Meta 1'!B39</f>
        <v>36182</v>
      </c>
      <c r="G13" s="142"/>
      <c r="H13" s="142"/>
      <c r="I13" s="142">
        <f>'[1]Dados Meta 1'!D39</f>
        <v>34608</v>
      </c>
      <c r="J13" s="142"/>
      <c r="K13" s="142"/>
      <c r="L13" s="126">
        <f>'[1]Dados Meta 1'!L39</f>
        <v>0.94235534377127295</v>
      </c>
      <c r="M13" s="143">
        <f>'[1]Dados Meta 1'!M39</f>
        <v>0.8048356617398934</v>
      </c>
      <c r="N13" s="143"/>
      <c r="O13" s="143"/>
      <c r="P13" s="143"/>
      <c r="Q13" s="117">
        <f>'[1]Dados Meta 1'!M39</f>
        <v>0.8048356617398934</v>
      </c>
      <c r="R13" s="100"/>
      <c r="S13" s="100"/>
      <c r="T13" s="100"/>
    </row>
    <row r="14" spans="1:20" ht="13.15" customHeight="1" x14ac:dyDescent="0.2">
      <c r="B14" s="99" t="s">
        <v>11</v>
      </c>
      <c r="C14" s="99"/>
      <c r="D14" s="99"/>
      <c r="E14" s="99"/>
      <c r="F14" s="142">
        <f>'[1]Dados Meta 1'!B40</f>
        <v>40246</v>
      </c>
      <c r="G14" s="142"/>
      <c r="H14" s="142"/>
      <c r="I14" s="142">
        <f>'[1]Dados Meta 1'!D40</f>
        <v>39294</v>
      </c>
      <c r="J14" s="142"/>
      <c r="K14" s="142"/>
      <c r="L14" s="126">
        <f>'[1]Dados Meta 1'!L40</f>
        <v>0.95313637025178288</v>
      </c>
      <c r="M14" s="143">
        <f>'[1]Dados Meta 1'!M40</f>
        <v>0.86568218681898246</v>
      </c>
      <c r="N14" s="143"/>
      <c r="O14" s="143"/>
      <c r="P14" s="143"/>
      <c r="Q14" s="117">
        <f>'[1]Dados Meta 1'!M40</f>
        <v>0.86568218681898246</v>
      </c>
      <c r="R14" s="100"/>
      <c r="S14" s="100"/>
      <c r="T14" s="100"/>
    </row>
    <row r="15" spans="1:20" ht="13.15" customHeight="1" x14ac:dyDescent="0.2">
      <c r="A15" s="19"/>
      <c r="B15" s="72" t="s">
        <v>10</v>
      </c>
      <c r="C15" s="72"/>
      <c r="D15" s="72"/>
      <c r="E15" s="72"/>
      <c r="F15" s="142">
        <f>'[1]Dados Meta 1'!B41</f>
        <v>35395</v>
      </c>
      <c r="G15" s="142"/>
      <c r="H15" s="142"/>
      <c r="I15" s="142">
        <f>'[1]Dados Meta 1'!D41</f>
        <v>37409</v>
      </c>
      <c r="J15" s="142"/>
      <c r="K15" s="142"/>
      <c r="L15" s="126">
        <f>'[1]Dados Meta 1'!L41</f>
        <v>1.0291900517222405</v>
      </c>
      <c r="M15" s="143">
        <f>'[1]Dados Meta 1'!M41</f>
        <v>0.90912014030985089</v>
      </c>
      <c r="N15" s="143"/>
      <c r="O15" s="143"/>
      <c r="P15" s="143"/>
      <c r="Q15" s="117">
        <f>'[1]Dados Meta 1'!M41</f>
        <v>0.90912014030985089</v>
      </c>
      <c r="R15" s="100"/>
      <c r="S15" s="100"/>
      <c r="T15" s="100"/>
    </row>
    <row r="16" spans="1:20" ht="13.15" customHeight="1" x14ac:dyDescent="0.2">
      <c r="A16" s="19"/>
      <c r="B16" s="99" t="s">
        <v>9</v>
      </c>
      <c r="C16" s="99"/>
      <c r="D16" s="99"/>
      <c r="E16" s="99"/>
      <c r="F16" s="142">
        <f>'[1]Dados Meta 1'!B42</f>
        <v>40292</v>
      </c>
      <c r="G16" s="142"/>
      <c r="H16" s="142"/>
      <c r="I16" s="142">
        <f>'[1]Dados Meta 1'!D42</f>
        <v>38313</v>
      </c>
      <c r="J16" s="142"/>
      <c r="K16" s="142"/>
      <c r="L16" s="126">
        <f>'[1]Dados Meta 1'!L42</f>
        <v>0.93688560669046805</v>
      </c>
      <c r="M16" s="143">
        <f>'[1]Dados Meta 1'!M42</f>
        <v>0.91551372001822962</v>
      </c>
      <c r="N16" s="143"/>
      <c r="O16" s="143"/>
      <c r="P16" s="143"/>
      <c r="Q16" s="117">
        <f>'[1]Dados Meta 1'!M42</f>
        <v>0.91551372001822962</v>
      </c>
      <c r="R16" s="100"/>
      <c r="S16" s="100"/>
      <c r="T16" s="100"/>
    </row>
    <row r="17" spans="1:24" ht="13.15" customHeight="1" x14ac:dyDescent="0.2">
      <c r="A17" s="19"/>
      <c r="B17" s="72" t="s">
        <v>8</v>
      </c>
      <c r="C17" s="72"/>
      <c r="D17" s="72"/>
      <c r="E17" s="72"/>
      <c r="F17" s="142">
        <f>'[1]Dados Meta 1'!B43</f>
        <v>40366</v>
      </c>
      <c r="G17" s="142"/>
      <c r="H17" s="142"/>
      <c r="I17" s="142">
        <f>'[1]Dados Meta 1'!D43</f>
        <v>41655</v>
      </c>
      <c r="J17" s="142"/>
      <c r="K17" s="142"/>
      <c r="L17" s="126">
        <f>'[1]Dados Meta 1'!L43</f>
        <v>1.021531745837114</v>
      </c>
      <c r="M17" s="143">
        <f>'[1]Dados Meta 1'!M43</f>
        <v>0.93530243605526542</v>
      </c>
      <c r="N17" s="143"/>
      <c r="O17" s="143"/>
      <c r="P17" s="143"/>
      <c r="Q17" s="117">
        <f>'[1]Dados Meta 1'!M43</f>
        <v>0.93530243605526542</v>
      </c>
    </row>
    <row r="18" spans="1:24" ht="13.15" customHeight="1" x14ac:dyDescent="0.2">
      <c r="A18" s="19"/>
      <c r="B18" s="99" t="s">
        <v>7</v>
      </c>
      <c r="C18" s="99"/>
      <c r="D18" s="99"/>
      <c r="E18" s="99"/>
      <c r="F18" s="142">
        <f>'[1]Dados Meta 1'!B44</f>
        <v>39171</v>
      </c>
      <c r="G18" s="142"/>
      <c r="H18" s="142"/>
      <c r="I18" s="142">
        <f>'[1]Dados Meta 1'!D44</f>
        <v>38849</v>
      </c>
      <c r="J18" s="142"/>
      <c r="K18" s="142"/>
      <c r="L18" s="126">
        <f>'[1]Dados Meta 1'!L44</f>
        <v>0.98449101644661818</v>
      </c>
      <c r="M18" s="143">
        <f>'[1]Dados Meta 1'!M44</f>
        <v>0.94283034007962196</v>
      </c>
      <c r="N18" s="143"/>
      <c r="O18" s="143"/>
      <c r="P18" s="143"/>
      <c r="Q18" s="117">
        <f>'[1]Dados Meta 1'!M44</f>
        <v>0.94283034007962196</v>
      </c>
    </row>
    <row r="19" spans="1:24" ht="13.15" customHeight="1" x14ac:dyDescent="0.2">
      <c r="B19" s="72" t="s">
        <v>6</v>
      </c>
      <c r="C19" s="72"/>
      <c r="D19" s="72"/>
      <c r="E19" s="72"/>
      <c r="F19" s="142">
        <f>'[1]Dados Meta 1'!B45</f>
        <v>40315</v>
      </c>
      <c r="G19" s="142"/>
      <c r="H19" s="142"/>
      <c r="I19" s="142">
        <f>'[1]Dados Meta 1'!D45</f>
        <v>42022</v>
      </c>
      <c r="J19" s="142"/>
      <c r="K19" s="142"/>
      <c r="L19" s="126">
        <f>'[1]Dados Meta 1'!L45</f>
        <v>1.0319237758459801</v>
      </c>
      <c r="M19" s="143">
        <f>'[1]Dados Meta 1'!M45</f>
        <v>0.95498007968127485</v>
      </c>
      <c r="N19" s="143"/>
      <c r="O19" s="143"/>
      <c r="P19" s="143"/>
      <c r="Q19" s="117">
        <f>'[1]Dados Meta 1'!M45</f>
        <v>0.95498007968127485</v>
      </c>
    </row>
    <row r="20" spans="1:24" ht="13.15" customHeight="1" x14ac:dyDescent="0.2">
      <c r="B20" s="99" t="s">
        <v>5</v>
      </c>
      <c r="C20" s="99"/>
      <c r="D20" s="99"/>
      <c r="E20" s="99"/>
      <c r="F20" s="142">
        <f>'[1]Dados Meta 1'!B46</f>
        <v>39739</v>
      </c>
      <c r="G20" s="142"/>
      <c r="H20" s="142"/>
      <c r="I20" s="142">
        <f>'[1]Dados Meta 1'!D46</f>
        <v>41770</v>
      </c>
      <c r="J20" s="142"/>
      <c r="K20" s="142"/>
      <c r="L20" s="126">
        <f>'[1]Dados Meta 1'!L46</f>
        <v>1.040374604597873</v>
      </c>
      <c r="M20" s="143">
        <f>'[1]Dados Meta 1'!M46</f>
        <v>0.96510131685348155</v>
      </c>
      <c r="N20" s="143"/>
      <c r="O20" s="143"/>
      <c r="P20" s="143"/>
      <c r="Q20" s="117">
        <f>'[1]Dados Meta 1'!M46</f>
        <v>0.96510131685348155</v>
      </c>
    </row>
    <row r="21" spans="1:24" ht="13.15" customHeight="1" x14ac:dyDescent="0.2">
      <c r="B21" s="72" t="s">
        <v>4</v>
      </c>
      <c r="C21" s="72"/>
      <c r="D21" s="72"/>
      <c r="E21" s="72"/>
      <c r="F21" s="142">
        <f>'[1]Dados Meta 1'!B47</f>
        <v>37841</v>
      </c>
      <c r="G21" s="142"/>
      <c r="H21" s="142"/>
      <c r="I21" s="142">
        <f>'[1]Dados Meta 1'!D47</f>
        <v>37653</v>
      </c>
      <c r="J21" s="142"/>
      <c r="K21" s="142"/>
      <c r="L21" s="126">
        <f>'[1]Dados Meta 1'!L47</f>
        <v>0.98715360616626902</v>
      </c>
      <c r="M21" s="143">
        <f>'[1]Dados Meta 1'!M47</f>
        <v>0.96733513714255404</v>
      </c>
      <c r="N21" s="143"/>
      <c r="O21" s="143"/>
      <c r="P21" s="143"/>
      <c r="Q21" s="117">
        <f>'[1]Dados Meta 1'!M47</f>
        <v>0.96733513714255404</v>
      </c>
    </row>
    <row r="22" spans="1:24" ht="13.15" customHeight="1" x14ac:dyDescent="0.2">
      <c r="B22" s="99" t="s">
        <v>3</v>
      </c>
      <c r="C22" s="99"/>
      <c r="D22" s="99"/>
      <c r="E22" s="99"/>
      <c r="F22" s="142">
        <f>'[1]Dados Meta 1'!B48</f>
        <v>36687</v>
      </c>
      <c r="G22" s="142"/>
      <c r="H22" s="142"/>
      <c r="I22" s="142">
        <f>'[1]Dados Meta 1'!D48</f>
        <v>38789</v>
      </c>
      <c r="J22" s="142"/>
      <c r="K22" s="142"/>
      <c r="L22" s="126">
        <f>'[1]Dados Meta 1'!L48</f>
        <v>1.0508222035597214</v>
      </c>
      <c r="M22" s="143">
        <f>'[1]Dados Meta 1'!M48</f>
        <v>0.97478327679684551</v>
      </c>
      <c r="N22" s="143"/>
      <c r="O22" s="143"/>
      <c r="P22" s="143"/>
      <c r="Q22" s="117">
        <f>'[1]Dados Meta 1'!M48</f>
        <v>0.97478327679684551</v>
      </c>
    </row>
    <row r="23" spans="1:24" ht="13.15" customHeight="1" x14ac:dyDescent="0.2">
      <c r="B23" s="72" t="s">
        <v>2</v>
      </c>
      <c r="C23" s="72"/>
      <c r="D23" s="72"/>
      <c r="E23" s="72"/>
      <c r="F23" s="142">
        <f>'[1]Dados Meta 1'!B49</f>
        <v>32514</v>
      </c>
      <c r="G23" s="142"/>
      <c r="H23" s="142"/>
      <c r="I23" s="142">
        <f>'[1]Dados Meta 1'!D49</f>
        <v>22808</v>
      </c>
      <c r="J23" s="142"/>
      <c r="K23" s="142"/>
      <c r="L23" s="126">
        <f>'[1]Dados Meta 1'!L49</f>
        <v>0.69841075420277432</v>
      </c>
      <c r="M23" s="143">
        <f>'[1]Dados Meta 1'!M49</f>
        <v>0.95457375242974996</v>
      </c>
      <c r="N23" s="143"/>
      <c r="O23" s="143"/>
      <c r="P23" s="143"/>
      <c r="Q23" s="117">
        <f>'[1]Dados Meta 1'!M49</f>
        <v>0.95457375242974996</v>
      </c>
    </row>
    <row r="24" spans="1:24" ht="14.45" customHeight="1" x14ac:dyDescent="0.2">
      <c r="B24" s="145" t="s">
        <v>1</v>
      </c>
      <c r="C24" s="145"/>
      <c r="D24" s="94"/>
      <c r="E24" s="94"/>
      <c r="F24" s="150">
        <f>SUM(F12:F23)</f>
        <v>440445</v>
      </c>
      <c r="G24" s="150"/>
      <c r="H24" s="150"/>
      <c r="I24" s="150">
        <f>SUM(I12:I23)</f>
        <v>426263</v>
      </c>
      <c r="J24" s="150"/>
      <c r="K24" s="150"/>
      <c r="L24" s="124" t="s">
        <v>63</v>
      </c>
      <c r="M24" s="151">
        <f>'[1]Dados Meta 1'!M49</f>
        <v>0.95457375242974996</v>
      </c>
      <c r="N24" s="151"/>
      <c r="O24" s="151"/>
      <c r="P24" s="151"/>
      <c r="Q24" s="120">
        <f>M24</f>
        <v>0.95457375242974996</v>
      </c>
    </row>
    <row r="25" spans="1:24" ht="13.15" customHeight="1" x14ac:dyDescent="0.2">
      <c r="B25" s="101" t="s">
        <v>75</v>
      </c>
      <c r="C25" s="101"/>
      <c r="D25" s="101"/>
      <c r="E25" s="101"/>
      <c r="F25" s="101"/>
      <c r="G25" s="101"/>
      <c r="H25" s="101"/>
      <c r="I25" s="101"/>
      <c r="J25" s="101"/>
      <c r="K25" s="101"/>
      <c r="L25" s="101"/>
      <c r="M25" s="101"/>
      <c r="N25" s="101"/>
    </row>
    <row r="26" spans="1:24" ht="13.15" customHeight="1" x14ac:dyDescent="0.2">
      <c r="B26" s="101" t="s">
        <v>76</v>
      </c>
      <c r="C26" s="101"/>
      <c r="D26" s="101"/>
      <c r="E26" s="101"/>
      <c r="F26" s="101"/>
      <c r="G26" s="101"/>
      <c r="H26" s="101"/>
      <c r="I26" s="101"/>
      <c r="J26" s="101"/>
      <c r="K26" s="101"/>
      <c r="L26" s="101"/>
      <c r="M26" s="101"/>
      <c r="N26" s="101"/>
    </row>
    <row r="27" spans="1:24" ht="13.15" customHeight="1" x14ac:dyDescent="0.2">
      <c r="B27" s="101" t="s">
        <v>71</v>
      </c>
      <c r="C27" s="101"/>
      <c r="D27" s="101"/>
      <c r="E27" s="101"/>
      <c r="F27" s="101"/>
      <c r="G27" s="102" t="s">
        <v>0</v>
      </c>
      <c r="I27" s="101"/>
      <c r="J27" s="101"/>
      <c r="K27" s="101" t="s">
        <v>69</v>
      </c>
      <c r="L27" s="101"/>
      <c r="N27" s="101"/>
      <c r="O27" s="101" t="s">
        <v>96</v>
      </c>
    </row>
    <row r="28" spans="1:24" ht="13.15" customHeight="1" x14ac:dyDescent="0.2">
      <c r="B28" s="101"/>
      <c r="C28" s="101"/>
      <c r="D28" s="101"/>
      <c r="E28" s="101"/>
      <c r="G28" s="101"/>
      <c r="H28" s="101"/>
    </row>
    <row r="29" spans="1:24" ht="13.15" customHeight="1" x14ac:dyDescent="0.2">
      <c r="B29" s="101"/>
      <c r="C29" s="101"/>
      <c r="D29" s="101"/>
      <c r="E29" s="101"/>
      <c r="G29" s="101"/>
      <c r="H29" s="101"/>
      <c r="I29" s="101"/>
      <c r="J29" s="101"/>
      <c r="K29" s="101"/>
      <c r="L29" s="101"/>
      <c r="M29" s="101"/>
      <c r="N29" s="101"/>
      <c r="P29" s="17"/>
      <c r="S29" s="19"/>
      <c r="T29" s="19"/>
      <c r="U29" s="19"/>
      <c r="V29" s="19"/>
      <c r="W29" s="19"/>
      <c r="X29" s="19"/>
    </row>
    <row r="30" spans="1:24" ht="13.15" customHeight="1" x14ac:dyDescent="0.2">
      <c r="B30" s="101"/>
      <c r="C30" s="101"/>
      <c r="D30" s="101"/>
      <c r="E30" s="101"/>
      <c r="G30" s="101"/>
      <c r="H30" s="101"/>
      <c r="I30" s="101"/>
      <c r="J30" s="101"/>
      <c r="K30" s="101"/>
      <c r="L30" s="101"/>
      <c r="M30" s="101"/>
      <c r="N30" s="101"/>
      <c r="P30" s="17"/>
      <c r="S30" s="19"/>
      <c r="T30" s="19"/>
      <c r="U30" s="19"/>
      <c r="V30" s="19"/>
      <c r="W30" s="19"/>
      <c r="X30" s="19"/>
    </row>
    <row r="31" spans="1:24" ht="14.45" customHeight="1" x14ac:dyDescent="0.2">
      <c r="P31" s="17"/>
      <c r="S31" s="19"/>
      <c r="T31" s="19"/>
      <c r="U31" s="19"/>
      <c r="V31" s="19"/>
      <c r="W31" s="19"/>
      <c r="X31" s="19"/>
    </row>
    <row r="32" spans="1:24" ht="14.45" customHeight="1" x14ac:dyDescent="0.2">
      <c r="S32" s="19"/>
      <c r="T32" s="19"/>
      <c r="U32" s="19"/>
      <c r="V32" s="19"/>
      <c r="W32" s="19"/>
      <c r="X32" s="19"/>
    </row>
    <row r="33" spans="2:24" ht="14.45" customHeight="1" x14ac:dyDescent="0.2">
      <c r="S33" s="19"/>
      <c r="T33" s="19"/>
      <c r="U33" s="19"/>
      <c r="V33" s="19"/>
      <c r="W33" s="19"/>
      <c r="X33" s="19"/>
    </row>
    <row r="34" spans="2:24" ht="14.45" customHeight="1" x14ac:dyDescent="0.2">
      <c r="S34" s="19"/>
      <c r="T34" s="19"/>
      <c r="U34" s="19"/>
      <c r="V34" s="19"/>
      <c r="W34" s="19"/>
      <c r="X34" s="19"/>
    </row>
    <row r="35" spans="2:24" ht="14.45" customHeight="1" x14ac:dyDescent="0.2">
      <c r="S35" s="19"/>
      <c r="T35" s="19"/>
      <c r="U35" s="19"/>
      <c r="V35" s="19"/>
      <c r="W35" s="19"/>
      <c r="X35" s="19"/>
    </row>
    <row r="36" spans="2:24" ht="14.45" customHeight="1" x14ac:dyDescent="0.2">
      <c r="S36" s="19"/>
      <c r="T36" s="19"/>
      <c r="U36" s="19"/>
      <c r="V36" s="19"/>
      <c r="W36" s="19"/>
      <c r="X36" s="19"/>
    </row>
    <row r="37" spans="2:24" ht="14.45" customHeight="1" x14ac:dyDescent="0.2"/>
    <row r="38" spans="2:24" ht="14.45" customHeight="1" x14ac:dyDescent="0.2">
      <c r="T38" s="19"/>
      <c r="U38" s="19"/>
      <c r="V38" s="19"/>
      <c r="W38" s="19"/>
      <c r="X38" s="19"/>
    </row>
    <row r="39" spans="2:24" ht="14.45" customHeight="1" x14ac:dyDescent="0.2">
      <c r="S39" s="19"/>
      <c r="T39" s="19"/>
      <c r="U39" s="19"/>
      <c r="V39" s="19"/>
      <c r="W39" s="19"/>
      <c r="X39" s="19"/>
    </row>
    <row r="40" spans="2:24" x14ac:dyDescent="0.2">
      <c r="S40" s="19"/>
      <c r="T40" s="19"/>
      <c r="U40" s="19"/>
      <c r="V40" s="19"/>
      <c r="W40" s="19"/>
      <c r="X40" s="19"/>
    </row>
    <row r="41" spans="2:24" x14ac:dyDescent="0.2">
      <c r="S41" s="19"/>
      <c r="T41" s="19"/>
      <c r="U41" s="19"/>
      <c r="V41" s="19"/>
      <c r="W41" s="19"/>
      <c r="X41" s="19"/>
    </row>
    <row r="42" spans="2:24" x14ac:dyDescent="0.2">
      <c r="S42" s="19"/>
      <c r="T42" s="19"/>
      <c r="U42" s="19"/>
      <c r="V42" s="19"/>
      <c r="W42" s="19"/>
      <c r="X42" s="19"/>
    </row>
    <row r="43" spans="2:24" x14ac:dyDescent="0.2">
      <c r="S43" s="19"/>
      <c r="T43" s="19"/>
      <c r="U43" s="19"/>
      <c r="V43" s="19"/>
      <c r="W43" s="19"/>
      <c r="X43" s="19"/>
    </row>
    <row r="46" spans="2:24" ht="15" customHeight="1" x14ac:dyDescent="0.2">
      <c r="D46" s="114"/>
      <c r="E46" s="114"/>
      <c r="F46" s="114"/>
      <c r="G46" s="114"/>
      <c r="H46" s="114"/>
      <c r="I46" s="114"/>
      <c r="J46" s="114"/>
      <c r="K46" s="114"/>
      <c r="L46" s="114"/>
      <c r="M46" s="114"/>
      <c r="N46" s="114"/>
      <c r="O46" s="114"/>
    </row>
    <row r="47" spans="2:24" ht="14.45" customHeight="1" x14ac:dyDescent="0.2">
      <c r="C47" s="179" t="s">
        <v>116</v>
      </c>
      <c r="D47" s="179"/>
      <c r="E47" s="179"/>
      <c r="F47" s="179"/>
      <c r="G47" s="179"/>
      <c r="H47" s="179"/>
      <c r="I47" s="179"/>
      <c r="J47" s="179"/>
      <c r="K47" s="179"/>
      <c r="L47" s="179"/>
      <c r="M47" s="179"/>
      <c r="N47" s="179"/>
      <c r="O47" s="179"/>
    </row>
    <row r="48" spans="2:24" ht="14.45" customHeight="1" x14ac:dyDescent="0.2">
      <c r="B48" s="19"/>
      <c r="C48" s="179"/>
      <c r="D48" s="179"/>
      <c r="E48" s="179"/>
      <c r="F48" s="179"/>
      <c r="G48" s="179"/>
      <c r="H48" s="179"/>
      <c r="I48" s="179"/>
      <c r="J48" s="179"/>
      <c r="K48" s="179"/>
      <c r="L48" s="179"/>
      <c r="M48" s="179"/>
      <c r="N48" s="179"/>
      <c r="O48" s="179"/>
    </row>
    <row r="49" spans="1:17" x14ac:dyDescent="0.2">
      <c r="B49" s="19"/>
      <c r="C49" s="179"/>
      <c r="D49" s="179"/>
      <c r="E49" s="179"/>
      <c r="F49" s="179"/>
      <c r="G49" s="179"/>
      <c r="H49" s="179"/>
      <c r="I49" s="179"/>
      <c r="J49" s="179"/>
      <c r="K49" s="179"/>
      <c r="L49" s="179"/>
      <c r="M49" s="179"/>
      <c r="N49" s="179"/>
      <c r="O49" s="179"/>
    </row>
    <row r="50" spans="1:17" x14ac:dyDescent="0.2">
      <c r="B50" s="19"/>
      <c r="C50" s="179"/>
      <c r="D50" s="179"/>
      <c r="E50" s="179"/>
      <c r="F50" s="179"/>
      <c r="G50" s="179"/>
      <c r="H50" s="179"/>
      <c r="I50" s="179"/>
      <c r="J50" s="179"/>
      <c r="K50" s="179"/>
      <c r="L50" s="179"/>
      <c r="M50" s="179"/>
      <c r="N50" s="179"/>
      <c r="O50" s="179"/>
    </row>
    <row r="51" spans="1:17" ht="21" customHeight="1" x14ac:dyDescent="0.2">
      <c r="B51" s="19"/>
      <c r="C51" s="179"/>
      <c r="D51" s="179"/>
      <c r="E51" s="179"/>
      <c r="F51" s="179"/>
      <c r="G51" s="179"/>
      <c r="H51" s="179"/>
      <c r="I51" s="179"/>
      <c r="J51" s="179"/>
      <c r="K51" s="179"/>
      <c r="L51" s="179"/>
      <c r="M51" s="179"/>
      <c r="N51" s="179"/>
      <c r="O51" s="179"/>
    </row>
    <row r="52" spans="1:17" ht="18.75" customHeight="1" x14ac:dyDescent="0.2">
      <c r="B52" s="19"/>
      <c r="C52" s="114"/>
      <c r="D52" s="114"/>
      <c r="E52" s="114"/>
      <c r="F52" s="114"/>
      <c r="G52" s="114"/>
      <c r="H52" s="114"/>
      <c r="I52" s="114"/>
      <c r="J52" s="114"/>
      <c r="K52" s="114"/>
      <c r="L52" s="114"/>
      <c r="M52" s="114"/>
      <c r="N52" s="114"/>
      <c r="O52" s="114"/>
      <c r="P52" s="19"/>
      <c r="Q52" s="19"/>
    </row>
    <row r="53" spans="1:17" x14ac:dyDescent="0.2">
      <c r="C53" s="105" t="s">
        <v>44</v>
      </c>
    </row>
    <row r="54" spans="1:17" x14ac:dyDescent="0.2">
      <c r="A54" s="103" t="s">
        <v>31</v>
      </c>
    </row>
  </sheetData>
  <mergeCells count="49">
    <mergeCell ref="C47:O51"/>
    <mergeCell ref="F21:H21"/>
    <mergeCell ref="I21:K21"/>
    <mergeCell ref="M21:P21"/>
    <mergeCell ref="F22:H22"/>
    <mergeCell ref="I22:K22"/>
    <mergeCell ref="M22:P22"/>
    <mergeCell ref="F23:H23"/>
    <mergeCell ref="I23:K23"/>
    <mergeCell ref="M23:P23"/>
    <mergeCell ref="B24:C24"/>
    <mergeCell ref="F24:H24"/>
    <mergeCell ref="I24:K24"/>
    <mergeCell ref="M24:P24"/>
    <mergeCell ref="F19:H19"/>
    <mergeCell ref="I19:K19"/>
    <mergeCell ref="M19:P19"/>
    <mergeCell ref="F20:H20"/>
    <mergeCell ref="I20:K20"/>
    <mergeCell ref="M20:P20"/>
    <mergeCell ref="F17:H17"/>
    <mergeCell ref="I17:K17"/>
    <mergeCell ref="M17:P17"/>
    <mergeCell ref="F18:H18"/>
    <mergeCell ref="I18:K18"/>
    <mergeCell ref="M18:P18"/>
    <mergeCell ref="F15:H15"/>
    <mergeCell ref="I15:K15"/>
    <mergeCell ref="M15:P15"/>
    <mergeCell ref="F16:H16"/>
    <mergeCell ref="I16:K16"/>
    <mergeCell ref="M16:P16"/>
    <mergeCell ref="F13:H13"/>
    <mergeCell ref="I13:K13"/>
    <mergeCell ref="M13:P13"/>
    <mergeCell ref="F14:H14"/>
    <mergeCell ref="I14:K14"/>
    <mergeCell ref="M14:P14"/>
    <mergeCell ref="C2:R2"/>
    <mergeCell ref="F12:H12"/>
    <mergeCell ref="I12:K12"/>
    <mergeCell ref="M12:P12"/>
    <mergeCell ref="A4:O4"/>
    <mergeCell ref="B11:C11"/>
    <mergeCell ref="F11:H11"/>
    <mergeCell ref="I11:K11"/>
    <mergeCell ref="C7:R8"/>
    <mergeCell ref="I10:Q10"/>
    <mergeCell ref="M11:P11"/>
  </mergeCells>
  <conditionalFormatting sqref="Q12:Q23">
    <cfRule type="iconSet" priority="3">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workbookViewId="0">
      <selection activeCell="P15" sqref="P15"/>
    </sheetView>
  </sheetViews>
  <sheetFormatPr defaultColWidth="9.140625" defaultRowHeight="15" x14ac:dyDescent="0.2"/>
  <cols>
    <col min="1" max="1" width="9.42578125" style="23" customWidth="1"/>
    <col min="2" max="2" width="3" style="23" customWidth="1"/>
    <col min="3" max="3" width="7.140625" style="23" customWidth="1"/>
    <col min="4" max="5" width="0.85546875" style="23" customWidth="1"/>
    <col min="6" max="6" width="12.7109375" style="23" customWidth="1"/>
    <col min="7" max="8" width="3.7109375" style="23" customWidth="1"/>
    <col min="9" max="9" width="15.7109375" style="23" customWidth="1"/>
    <col min="10" max="10" width="3.85546875" style="23" customWidth="1"/>
    <col min="11" max="11" width="4.28515625" style="23" customWidth="1"/>
    <col min="12" max="12" width="9.5703125" style="23" customWidth="1"/>
    <col min="13" max="13" width="2.5703125" style="23" customWidth="1"/>
    <col min="14" max="14" width="2.7109375" style="23" customWidth="1"/>
    <col min="15" max="15" width="3" style="23" customWidth="1"/>
    <col min="16" max="16" width="2.7109375" style="23" customWidth="1"/>
    <col min="17" max="17" width="8.42578125" style="23" customWidth="1"/>
    <col min="18" max="18" width="9.140625" style="23"/>
    <col min="19" max="19" width="15.85546875" style="23" customWidth="1"/>
    <col min="20" max="21" width="9.140625" style="23"/>
    <col min="22" max="22" width="9.7109375" style="23" customWidth="1"/>
    <col min="23" max="16384" width="9.140625" style="23"/>
  </cols>
  <sheetData>
    <row r="1" spans="1:19" ht="15" customHeight="1" x14ac:dyDescent="0.2"/>
    <row r="2" spans="1:19" ht="15.75" customHeight="1" x14ac:dyDescent="0.2">
      <c r="C2" s="141" t="s">
        <v>15</v>
      </c>
      <c r="D2" s="141"/>
      <c r="E2" s="141"/>
      <c r="F2" s="141"/>
      <c r="G2" s="141"/>
      <c r="H2" s="141"/>
      <c r="I2" s="141"/>
      <c r="J2" s="141"/>
      <c r="K2" s="141"/>
      <c r="L2" s="141"/>
      <c r="M2" s="141"/>
      <c r="N2" s="141"/>
      <c r="O2" s="141"/>
      <c r="P2" s="141"/>
      <c r="Q2" s="141"/>
    </row>
    <row r="3" spans="1:19" ht="15.75" customHeight="1" x14ac:dyDescent="0.2">
      <c r="B3" s="95"/>
      <c r="C3" s="95"/>
      <c r="D3" s="95"/>
      <c r="E3" s="95"/>
      <c r="F3" s="95"/>
      <c r="G3" s="95"/>
      <c r="H3" s="95"/>
      <c r="I3" s="95"/>
      <c r="J3" s="95"/>
      <c r="K3" s="95"/>
      <c r="L3" s="95"/>
      <c r="M3" s="95"/>
      <c r="N3" s="95"/>
    </row>
    <row r="4" spans="1:19" ht="22.15" customHeight="1" x14ac:dyDescent="0.2">
      <c r="A4" s="144"/>
      <c r="B4" s="144"/>
      <c r="C4" s="144"/>
      <c r="D4" s="144"/>
      <c r="E4" s="144"/>
      <c r="F4" s="144"/>
      <c r="G4" s="144"/>
      <c r="H4" s="144"/>
      <c r="I4" s="144"/>
      <c r="J4" s="144"/>
      <c r="K4" s="144"/>
      <c r="L4" s="144"/>
      <c r="M4" s="144"/>
      <c r="N4" s="144"/>
    </row>
    <row r="5" spans="1:19" ht="14.45" customHeight="1" x14ac:dyDescent="0.2"/>
    <row r="6" spans="1:19" ht="15.6" customHeight="1" x14ac:dyDescent="0.2">
      <c r="C6" s="54" t="s">
        <v>27</v>
      </c>
      <c r="D6" s="27"/>
      <c r="E6" s="27"/>
    </row>
    <row r="7" spans="1:19" ht="14.45" customHeight="1" x14ac:dyDescent="0.2">
      <c r="C7" s="147" t="s">
        <v>57</v>
      </c>
      <c r="D7" s="147"/>
      <c r="E7" s="147"/>
      <c r="F7" s="147"/>
      <c r="G7" s="147"/>
      <c r="H7" s="147"/>
      <c r="I7" s="147"/>
      <c r="J7" s="147"/>
      <c r="K7" s="147"/>
      <c r="L7" s="147"/>
      <c r="M7" s="147"/>
      <c r="N7" s="147"/>
      <c r="O7" s="147"/>
      <c r="P7" s="147"/>
      <c r="Q7" s="147"/>
    </row>
    <row r="8" spans="1:19" ht="14.45" customHeight="1" x14ac:dyDescent="0.2">
      <c r="C8" s="147"/>
      <c r="D8" s="147"/>
      <c r="E8" s="147"/>
      <c r="F8" s="147"/>
      <c r="G8" s="147"/>
      <c r="H8" s="147"/>
      <c r="I8" s="147"/>
      <c r="J8" s="147"/>
      <c r="K8" s="147"/>
      <c r="L8" s="147"/>
      <c r="M8" s="147"/>
      <c r="N8" s="147"/>
      <c r="O8" s="147"/>
      <c r="P8" s="147"/>
      <c r="Q8" s="147"/>
    </row>
    <row r="9" spans="1:19" ht="12" customHeight="1" x14ac:dyDescent="0.2">
      <c r="A9" s="153" t="s">
        <v>48</v>
      </c>
      <c r="B9" s="153"/>
      <c r="D9" s="96"/>
      <c r="E9" s="96"/>
    </row>
    <row r="10" spans="1:19" ht="14.45" customHeight="1" x14ac:dyDescent="0.2">
      <c r="B10" s="97" t="s">
        <v>16</v>
      </c>
      <c r="I10" s="148" t="s">
        <v>114</v>
      </c>
      <c r="J10" s="148"/>
      <c r="K10" s="148"/>
      <c r="L10" s="148"/>
      <c r="M10" s="148"/>
      <c r="N10" s="148"/>
      <c r="O10" s="148"/>
      <c r="P10" s="148"/>
    </row>
    <row r="11" spans="1:19" ht="27.6" customHeight="1" x14ac:dyDescent="0.15">
      <c r="B11" s="145" t="s">
        <v>14</v>
      </c>
      <c r="C11" s="145"/>
      <c r="D11" s="146" t="s">
        <v>28</v>
      </c>
      <c r="E11" s="146"/>
      <c r="F11" s="146"/>
      <c r="G11" s="146"/>
      <c r="H11" s="146"/>
      <c r="I11" s="146" t="s">
        <v>49</v>
      </c>
      <c r="J11" s="146"/>
      <c r="K11" s="146"/>
      <c r="L11" s="146" t="s">
        <v>21</v>
      </c>
      <c r="M11" s="146"/>
      <c r="N11" s="146"/>
      <c r="O11" s="146"/>
      <c r="P11" s="122">
        <v>3</v>
      </c>
    </row>
    <row r="12" spans="1:19" ht="13.15" customHeight="1" x14ac:dyDescent="0.2">
      <c r="B12" s="99" t="s">
        <v>13</v>
      </c>
      <c r="C12" s="99"/>
      <c r="D12" s="99"/>
      <c r="E12" s="99"/>
      <c r="F12" s="142">
        <f>'[2]Dados Meta 2'!$B6</f>
        <v>32531</v>
      </c>
      <c r="G12" s="142"/>
      <c r="H12" s="142"/>
      <c r="I12" s="142">
        <f>'[2]Dados Meta 2'!$G6</f>
        <v>1314</v>
      </c>
      <c r="J12" s="142"/>
      <c r="K12" s="142"/>
      <c r="L12" s="143">
        <f>'[2]Dados Meta 2'!$K6</f>
        <v>0.78169783314634878</v>
      </c>
      <c r="M12" s="143"/>
      <c r="N12" s="143"/>
      <c r="O12" s="143"/>
      <c r="P12" s="117">
        <f t="shared" ref="P12:P23" si="0">L12</f>
        <v>0.78169783314634878</v>
      </c>
      <c r="Q12" s="100"/>
      <c r="R12" s="100"/>
      <c r="S12" s="106"/>
    </row>
    <row r="13" spans="1:19" ht="13.15" customHeight="1" x14ac:dyDescent="0.2">
      <c r="B13" s="72" t="s">
        <v>12</v>
      </c>
      <c r="C13" s="72"/>
      <c r="D13" s="72"/>
      <c r="E13" s="72"/>
      <c r="F13" s="142">
        <f>'[2]Dados Meta 2'!$B7</f>
        <v>29899</v>
      </c>
      <c r="G13" s="142"/>
      <c r="H13" s="142"/>
      <c r="I13" s="142">
        <f>'[2]Dados Meta 2'!$G7</f>
        <v>2667</v>
      </c>
      <c r="J13" s="142"/>
      <c r="K13" s="142"/>
      <c r="L13" s="143">
        <f>'[2]Dados Meta 2'!$K7</f>
        <v>0.80552914454208624</v>
      </c>
      <c r="M13" s="143"/>
      <c r="N13" s="143"/>
      <c r="O13" s="143"/>
      <c r="P13" s="117">
        <f t="shared" si="0"/>
        <v>0.80552914454208624</v>
      </c>
      <c r="Q13" s="100"/>
      <c r="R13" s="100"/>
      <c r="S13" s="106"/>
    </row>
    <row r="14" spans="1:19" ht="13.15" customHeight="1" x14ac:dyDescent="0.2">
      <c r="B14" s="99" t="s">
        <v>11</v>
      </c>
      <c r="C14" s="99"/>
      <c r="D14" s="99"/>
      <c r="E14" s="99"/>
      <c r="F14" s="142">
        <f>'[2]Dados Meta 2'!$B8</f>
        <v>27130</v>
      </c>
      <c r="G14" s="142"/>
      <c r="H14" s="142"/>
      <c r="I14" s="142">
        <f>'[2]Dados Meta 2'!$G8</f>
        <v>2854</v>
      </c>
      <c r="J14" s="142"/>
      <c r="K14" s="142"/>
      <c r="L14" s="143">
        <f>'[2]Dados Meta 2'!$K8</f>
        <v>0.83068464815580112</v>
      </c>
      <c r="M14" s="143"/>
      <c r="N14" s="143"/>
      <c r="O14" s="143"/>
      <c r="P14" s="117">
        <f t="shared" si="0"/>
        <v>0.83068464815580112</v>
      </c>
      <c r="Q14" s="100"/>
      <c r="R14" s="100"/>
      <c r="S14" s="106"/>
    </row>
    <row r="15" spans="1:19" ht="13.15" customHeight="1" x14ac:dyDescent="0.2">
      <c r="A15" s="19"/>
      <c r="B15" s="72" t="s">
        <v>10</v>
      </c>
      <c r="C15" s="72"/>
      <c r="D15" s="72"/>
      <c r="E15" s="72"/>
      <c r="F15" s="142">
        <f>'[2]Dados Meta 2'!$B9</f>
        <v>24924</v>
      </c>
      <c r="G15" s="142"/>
      <c r="H15" s="142"/>
      <c r="I15" s="142">
        <f>'[2]Dados Meta 2'!$G9</f>
        <v>2233</v>
      </c>
      <c r="J15" s="142"/>
      <c r="K15" s="142"/>
      <c r="L15" s="143">
        <f>'[2]Dados Meta 2'!$K9</f>
        <v>0.85062317893407247</v>
      </c>
      <c r="M15" s="143"/>
      <c r="N15" s="143"/>
      <c r="O15" s="143"/>
      <c r="P15" s="117">
        <f t="shared" si="0"/>
        <v>0.85062317893407247</v>
      </c>
      <c r="Q15" s="100"/>
      <c r="R15" s="100"/>
      <c r="S15" s="106"/>
    </row>
    <row r="16" spans="1:19" ht="13.15" customHeight="1" x14ac:dyDescent="0.2">
      <c r="A16" s="19"/>
      <c r="B16" s="99" t="s">
        <v>9</v>
      </c>
      <c r="C16" s="99"/>
      <c r="D16" s="99"/>
      <c r="E16" s="99"/>
      <c r="F16" s="142">
        <f>'[2]Dados Meta 2'!$B10</f>
        <v>22642</v>
      </c>
      <c r="G16" s="142"/>
      <c r="H16" s="142"/>
      <c r="I16" s="142">
        <f>'[2]Dados Meta 2'!$G10</f>
        <v>2278</v>
      </c>
      <c r="J16" s="142"/>
      <c r="K16" s="142"/>
      <c r="L16" s="143">
        <f>'[2]Dados Meta 2'!$K10</f>
        <v>0.8711845172827638</v>
      </c>
      <c r="M16" s="143"/>
      <c r="N16" s="143"/>
      <c r="O16" s="143"/>
      <c r="P16" s="117">
        <f t="shared" si="0"/>
        <v>0.8711845172827638</v>
      </c>
      <c r="Q16" s="100"/>
      <c r="R16" s="100"/>
      <c r="S16" s="106"/>
    </row>
    <row r="17" spans="1:19" ht="13.15" customHeight="1" x14ac:dyDescent="0.2">
      <c r="A17" s="19"/>
      <c r="B17" s="72" t="s">
        <v>8</v>
      </c>
      <c r="C17" s="72"/>
      <c r="D17" s="72"/>
      <c r="E17" s="72"/>
      <c r="F17" s="142">
        <f>'[2]Dados Meta 2'!$B11</f>
        <v>20480</v>
      </c>
      <c r="G17" s="142"/>
      <c r="H17" s="142"/>
      <c r="I17" s="142">
        <f>'[2]Dados Meta 2'!$G11</f>
        <v>2161</v>
      </c>
      <c r="J17" s="142"/>
      <c r="K17" s="142"/>
      <c r="L17" s="143">
        <f>'[2]Dados Meta 2'!$K11</f>
        <v>0.89067021730536156</v>
      </c>
      <c r="M17" s="143"/>
      <c r="N17" s="143"/>
      <c r="O17" s="143"/>
      <c r="P17" s="117">
        <f t="shared" si="0"/>
        <v>0.89067021730536156</v>
      </c>
      <c r="S17" s="107"/>
    </row>
    <row r="18" spans="1:19" ht="13.15" customHeight="1" x14ac:dyDescent="0.2">
      <c r="A18" s="19"/>
      <c r="B18" s="99" t="s">
        <v>7</v>
      </c>
      <c r="C18" s="99"/>
      <c r="D18" s="99"/>
      <c r="E18" s="99"/>
      <c r="F18" s="142">
        <f>'[2]Dados Meta 2'!$B12</f>
        <v>18551</v>
      </c>
      <c r="G18" s="142"/>
      <c r="H18" s="142"/>
      <c r="I18" s="142">
        <f>'[2]Dados Meta 2'!$G12</f>
        <v>1934</v>
      </c>
      <c r="J18" s="142"/>
      <c r="K18" s="142"/>
      <c r="L18" s="143">
        <f>'[2]Dados Meta 2'!$K12</f>
        <v>0.90806446655629058</v>
      </c>
      <c r="M18" s="143"/>
      <c r="N18" s="143"/>
      <c r="O18" s="143"/>
      <c r="P18" s="117">
        <f t="shared" si="0"/>
        <v>0.90806446655629058</v>
      </c>
    </row>
    <row r="19" spans="1:19" ht="13.15" customHeight="1" x14ac:dyDescent="0.2">
      <c r="B19" s="72" t="s">
        <v>6</v>
      </c>
      <c r="C19" s="72"/>
      <c r="D19" s="72"/>
      <c r="E19" s="72"/>
      <c r="F19" s="142">
        <f>'[2]Dados Meta 2'!$B13</f>
        <v>16677</v>
      </c>
      <c r="G19" s="142"/>
      <c r="H19" s="142"/>
      <c r="I19" s="142">
        <f>'[2]Dados Meta 2'!$G13</f>
        <v>1945</v>
      </c>
      <c r="J19" s="142"/>
      <c r="K19" s="142"/>
      <c r="L19" s="143">
        <f>'[2]Dados Meta 2'!$K13</f>
        <v>0.92504465648958101</v>
      </c>
      <c r="M19" s="143"/>
      <c r="N19" s="143"/>
      <c r="O19" s="143"/>
      <c r="P19" s="117">
        <f t="shared" si="0"/>
        <v>0.92504465648958101</v>
      </c>
    </row>
    <row r="20" spans="1:19" ht="13.15" customHeight="1" x14ac:dyDescent="0.2">
      <c r="B20" s="99" t="s">
        <v>5</v>
      </c>
      <c r="C20" s="99"/>
      <c r="D20" s="99"/>
      <c r="E20" s="99"/>
      <c r="F20" s="142">
        <f>'[2]Dados Meta 2'!$B14</f>
        <v>15024</v>
      </c>
      <c r="G20" s="142"/>
      <c r="H20" s="142"/>
      <c r="I20" s="142">
        <f>'[2]Dados Meta 2'!$G14</f>
        <v>1751</v>
      </c>
      <c r="J20" s="142"/>
      <c r="K20" s="142"/>
      <c r="L20" s="143">
        <f>'[2]Dados Meta 2'!$K14</f>
        <v>0.94004567201330913</v>
      </c>
      <c r="M20" s="143"/>
      <c r="N20" s="143"/>
      <c r="O20" s="143"/>
      <c r="P20" s="117">
        <f t="shared" si="0"/>
        <v>0.94004567201330913</v>
      </c>
    </row>
    <row r="21" spans="1:19" ht="13.15" customHeight="1" x14ac:dyDescent="0.2">
      <c r="B21" s="72" t="s">
        <v>4</v>
      </c>
      <c r="C21" s="72"/>
      <c r="D21" s="72"/>
      <c r="E21" s="72"/>
      <c r="F21" s="142">
        <f>'[2]Dados Meta 2'!$B15</f>
        <v>13242</v>
      </c>
      <c r="G21" s="142"/>
      <c r="H21" s="142"/>
      <c r="I21" s="142">
        <f>'[2]Dados Meta 2'!$G15</f>
        <v>1820</v>
      </c>
      <c r="J21" s="142"/>
      <c r="K21" s="142"/>
      <c r="L21" s="143">
        <f>'[2]Dados Meta 2'!$K15</f>
        <v>0.9561224172125069</v>
      </c>
      <c r="M21" s="143"/>
      <c r="N21" s="143"/>
      <c r="O21" s="143"/>
      <c r="P21" s="117">
        <f t="shared" si="0"/>
        <v>0.9561224172125069</v>
      </c>
    </row>
    <row r="22" spans="1:19" ht="13.15" customHeight="1" x14ac:dyDescent="0.2">
      <c r="B22" s="99" t="s">
        <v>3</v>
      </c>
      <c r="C22" s="99"/>
      <c r="D22" s="99"/>
      <c r="E22" s="99"/>
      <c r="F22" s="142">
        <f>'[2]Dados Meta 2'!$B16</f>
        <v>11547</v>
      </c>
      <c r="G22" s="142"/>
      <c r="H22" s="142"/>
      <c r="I22" s="142">
        <f>'[2]Dados Meta 2'!$G16</f>
        <v>1727</v>
      </c>
      <c r="J22" s="142"/>
      <c r="K22" s="142"/>
      <c r="L22" s="143">
        <f>'[2]Dados Meta 2'!$K16</f>
        <v>0.97140118488438543</v>
      </c>
      <c r="M22" s="143"/>
      <c r="N22" s="143"/>
      <c r="O22" s="143"/>
      <c r="P22" s="117">
        <f t="shared" si="0"/>
        <v>0.97140118488438543</v>
      </c>
    </row>
    <row r="23" spans="1:19" ht="13.15" customHeight="1" x14ac:dyDescent="0.2">
      <c r="B23" s="72" t="s">
        <v>2</v>
      </c>
      <c r="C23" s="72"/>
      <c r="D23" s="72"/>
      <c r="E23" s="72"/>
      <c r="F23" s="142">
        <f>'[2]Dados Meta 2'!$B17</f>
        <v>10525</v>
      </c>
      <c r="G23" s="142"/>
      <c r="H23" s="142"/>
      <c r="I23" s="142">
        <f>'[2]Dados Meta 2'!$G17</f>
        <v>1074</v>
      </c>
      <c r="J23" s="142"/>
      <c r="K23" s="142"/>
      <c r="L23" s="143">
        <f>'[2]Dados Meta 2'!$K17</f>
        <v>0.98063545069309388</v>
      </c>
      <c r="M23" s="143"/>
      <c r="N23" s="143"/>
      <c r="O23" s="143"/>
      <c r="P23" s="117">
        <f t="shared" si="0"/>
        <v>0.98063545069309388</v>
      </c>
    </row>
    <row r="24" spans="1:19" ht="14.45" customHeight="1" x14ac:dyDescent="0.2">
      <c r="B24" s="145" t="s">
        <v>1</v>
      </c>
      <c r="C24" s="145"/>
      <c r="D24" s="94"/>
      <c r="E24" s="94"/>
      <c r="F24" s="150" t="s">
        <v>22</v>
      </c>
      <c r="G24" s="150"/>
      <c r="H24" s="150"/>
      <c r="I24" s="150">
        <f>SUM(I12:I23)</f>
        <v>23758</v>
      </c>
      <c r="J24" s="150"/>
      <c r="K24" s="150"/>
      <c r="L24" s="151">
        <f>'[2]Dados Meta 2'!$K$18</f>
        <v>0.98063545069309388</v>
      </c>
      <c r="M24" s="151"/>
      <c r="N24" s="151"/>
      <c r="O24" s="151"/>
      <c r="P24" s="120">
        <f t="shared" ref="P24" si="1">L24</f>
        <v>0.98063545069309388</v>
      </c>
    </row>
    <row r="25" spans="1:19" ht="13.15" customHeight="1" x14ac:dyDescent="0.2">
      <c r="B25" s="101" t="s">
        <v>23</v>
      </c>
      <c r="C25" s="101"/>
      <c r="D25" s="101"/>
      <c r="E25" s="101"/>
      <c r="F25" s="101"/>
      <c r="G25" s="101"/>
      <c r="H25" s="101"/>
      <c r="I25" s="101"/>
      <c r="J25" s="101"/>
      <c r="K25" s="101"/>
      <c r="L25" s="101"/>
      <c r="M25" s="101"/>
    </row>
    <row r="26" spans="1:19" ht="13.15" customHeight="1" x14ac:dyDescent="0.2">
      <c r="B26" s="101" t="s">
        <v>50</v>
      </c>
      <c r="C26" s="101"/>
      <c r="D26" s="101"/>
      <c r="E26" s="101"/>
      <c r="F26" s="101"/>
      <c r="G26" s="101"/>
      <c r="H26" s="101"/>
      <c r="I26" s="101"/>
      <c r="J26" s="101"/>
      <c r="K26" s="101"/>
      <c r="L26" s="101"/>
      <c r="M26" s="101"/>
    </row>
    <row r="27" spans="1:19" ht="13.15" customHeight="1" x14ac:dyDescent="0.2">
      <c r="B27" s="101" t="s">
        <v>71</v>
      </c>
      <c r="C27" s="101"/>
      <c r="D27" s="101"/>
      <c r="E27" s="101"/>
      <c r="F27" s="101"/>
      <c r="G27" s="102" t="s">
        <v>0</v>
      </c>
      <c r="I27" s="101"/>
      <c r="J27" s="102" t="s">
        <v>69</v>
      </c>
      <c r="M27" s="101" t="s">
        <v>70</v>
      </c>
    </row>
    <row r="28" spans="1:19" ht="13.15" customHeight="1" x14ac:dyDescent="0.2">
      <c r="B28" s="101"/>
      <c r="C28" s="101"/>
      <c r="D28" s="101"/>
      <c r="E28" s="101"/>
      <c r="G28" s="101"/>
      <c r="H28" s="101"/>
      <c r="K28" s="101"/>
      <c r="R28" s="108" t="s">
        <v>72</v>
      </c>
    </row>
    <row r="29" spans="1:19" ht="13.15" customHeight="1" x14ac:dyDescent="0.2">
      <c r="B29" s="101"/>
      <c r="C29" s="101"/>
      <c r="D29" s="101"/>
      <c r="E29" s="101"/>
      <c r="G29" s="101"/>
      <c r="H29" s="101"/>
      <c r="I29" s="101"/>
      <c r="J29" s="101"/>
      <c r="K29" s="101"/>
      <c r="L29" s="101"/>
      <c r="M29" s="101"/>
      <c r="O29" s="17"/>
    </row>
    <row r="30" spans="1:19" ht="13.15" customHeight="1" x14ac:dyDescent="0.2">
      <c r="B30" s="101"/>
      <c r="C30" s="101"/>
      <c r="D30" s="101"/>
      <c r="E30" s="101"/>
      <c r="G30" s="101"/>
      <c r="H30" s="101"/>
      <c r="I30" s="101"/>
      <c r="J30" s="101"/>
      <c r="K30" s="101"/>
      <c r="L30" s="101"/>
      <c r="M30" s="101"/>
      <c r="O30" s="17"/>
    </row>
    <row r="31" spans="1:19" ht="14.45" customHeight="1" x14ac:dyDescent="0.2">
      <c r="O31" s="17"/>
    </row>
    <row r="32" spans="1:19" ht="14.45" customHeight="1" x14ac:dyDescent="0.2"/>
    <row r="33" spans="3:14" ht="14.45" customHeight="1" x14ac:dyDescent="0.2"/>
    <row r="34" spans="3:14" ht="14.45" customHeight="1" x14ac:dyDescent="0.2"/>
    <row r="35" spans="3:14" ht="14.45" customHeight="1" x14ac:dyDescent="0.2"/>
    <row r="36" spans="3:14" ht="14.45" customHeight="1" x14ac:dyDescent="0.2"/>
    <row r="37" spans="3:14" ht="14.45" customHeight="1" x14ac:dyDescent="0.2"/>
    <row r="38" spans="3:14" ht="14.45" customHeight="1" x14ac:dyDescent="0.2"/>
    <row r="39" spans="3:14" ht="14.45" customHeight="1" x14ac:dyDescent="0.2"/>
    <row r="40" spans="3:14" ht="14.45" customHeight="1" x14ac:dyDescent="0.2"/>
    <row r="47" spans="3:14" x14ac:dyDescent="0.2">
      <c r="C47" s="152" t="s">
        <v>117</v>
      </c>
      <c r="D47" s="152"/>
      <c r="E47" s="152"/>
      <c r="F47" s="152"/>
      <c r="G47" s="152"/>
      <c r="H47" s="152"/>
      <c r="I47" s="152"/>
      <c r="J47" s="152"/>
      <c r="K47" s="152"/>
      <c r="L47" s="152"/>
      <c r="M47" s="152"/>
      <c r="N47" s="152"/>
    </row>
    <row r="48" spans="3:14" ht="14.45" customHeight="1" x14ac:dyDescent="0.2">
      <c r="C48" s="152"/>
      <c r="D48" s="152"/>
      <c r="E48" s="152"/>
      <c r="F48" s="152"/>
      <c r="G48" s="152"/>
      <c r="H48" s="152"/>
      <c r="I48" s="152"/>
      <c r="J48" s="152"/>
      <c r="K48" s="152"/>
      <c r="L48" s="152"/>
      <c r="M48" s="152"/>
      <c r="N48" s="152"/>
    </row>
    <row r="49" spans="1:16" ht="31.5" customHeight="1" x14ac:dyDescent="0.2">
      <c r="C49" s="152"/>
      <c r="D49" s="152"/>
      <c r="E49" s="152"/>
      <c r="F49" s="152"/>
      <c r="G49" s="152"/>
      <c r="H49" s="152"/>
      <c r="I49" s="152"/>
      <c r="J49" s="152"/>
      <c r="K49" s="152"/>
      <c r="L49" s="152"/>
      <c r="M49" s="152"/>
      <c r="N49" s="152"/>
    </row>
    <row r="50" spans="1:16" ht="24.75" customHeight="1" x14ac:dyDescent="0.2"/>
    <row r="51" spans="1:16" ht="14.45" customHeight="1" x14ac:dyDescent="0.2"/>
    <row r="53" spans="1:16" x14ac:dyDescent="0.2">
      <c r="A53" s="103" t="s">
        <v>31</v>
      </c>
      <c r="B53" s="19"/>
      <c r="O53" s="19"/>
      <c r="P53" s="19"/>
    </row>
  </sheetData>
  <mergeCells count="50">
    <mergeCell ref="B24:C24"/>
    <mergeCell ref="F24:H24"/>
    <mergeCell ref="I24:K24"/>
    <mergeCell ref="L24:O24"/>
    <mergeCell ref="C47:N49"/>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C7:Q8"/>
    <mergeCell ref="I10:P10"/>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workbookViewId="0">
      <selection activeCell="P15" sqref="P15"/>
    </sheetView>
  </sheetViews>
  <sheetFormatPr defaultColWidth="8.85546875" defaultRowHeight="15" x14ac:dyDescent="0.25"/>
  <cols>
    <col min="1" max="1" width="9.42578125" style="8" customWidth="1"/>
    <col min="2" max="2" width="3" style="8" customWidth="1"/>
    <col min="3" max="3" width="7.140625" style="8" customWidth="1"/>
    <col min="4" max="5" width="0.85546875" style="8" customWidth="1"/>
    <col min="6" max="6" width="12.7109375" style="8" customWidth="1"/>
    <col min="7" max="7" width="3.85546875" style="8" customWidth="1"/>
    <col min="8" max="8" width="3.42578125" style="8" customWidth="1"/>
    <col min="9" max="9" width="15.7109375" style="8" customWidth="1"/>
    <col min="10" max="10" width="3.85546875" style="8" customWidth="1"/>
    <col min="11" max="11" width="3.7109375" style="8" customWidth="1"/>
    <col min="12" max="12" width="9.5703125" style="8" customWidth="1"/>
    <col min="13" max="13" width="2.5703125" style="8" customWidth="1"/>
    <col min="14" max="14" width="2.7109375" style="8" customWidth="1"/>
    <col min="15" max="15" width="3" style="8" customWidth="1"/>
    <col min="16" max="16" width="2.7109375" style="8" customWidth="1"/>
    <col min="17" max="17" width="8.7109375" style="8" customWidth="1"/>
    <col min="18" max="21" width="8.85546875" style="8"/>
    <col min="22" max="22" width="9.7109375" style="8" customWidth="1"/>
    <col min="23" max="16384" width="8.85546875" style="8"/>
  </cols>
  <sheetData>
    <row r="1" spans="1:24" ht="15" customHeight="1" x14ac:dyDescent="0.25"/>
    <row r="2" spans="1:24" ht="15.75" customHeight="1" x14ac:dyDescent="0.25">
      <c r="C2" s="154" t="s">
        <v>15</v>
      </c>
      <c r="D2" s="154"/>
      <c r="E2" s="154"/>
      <c r="F2" s="154"/>
      <c r="G2" s="154"/>
      <c r="H2" s="154"/>
      <c r="I2" s="154"/>
      <c r="J2" s="154"/>
      <c r="K2" s="154"/>
      <c r="L2" s="154"/>
      <c r="M2" s="154"/>
      <c r="N2" s="154"/>
      <c r="O2" s="154"/>
      <c r="P2" s="154"/>
      <c r="Q2" s="154"/>
    </row>
    <row r="3" spans="1:24" ht="15.75" customHeight="1" x14ac:dyDescent="0.25">
      <c r="B3" s="9"/>
      <c r="C3" s="9"/>
      <c r="D3" s="9"/>
      <c r="E3" s="9"/>
      <c r="F3" s="9"/>
      <c r="G3" s="9"/>
      <c r="H3" s="9"/>
      <c r="I3" s="9"/>
      <c r="J3" s="9"/>
      <c r="K3" s="9"/>
      <c r="L3" s="9"/>
      <c r="M3" s="9"/>
      <c r="N3" s="9"/>
    </row>
    <row r="4" spans="1:24" ht="22.15" customHeight="1" x14ac:dyDescent="0.25">
      <c r="A4" s="144"/>
      <c r="B4" s="144"/>
      <c r="C4" s="144"/>
      <c r="D4" s="144"/>
      <c r="E4" s="144"/>
      <c r="F4" s="144"/>
      <c r="G4" s="144"/>
      <c r="H4" s="144"/>
      <c r="I4" s="144"/>
      <c r="J4" s="144"/>
      <c r="K4" s="144"/>
      <c r="L4" s="144"/>
      <c r="M4" s="144"/>
      <c r="N4" s="144"/>
    </row>
    <row r="5" spans="1:24" ht="14.45" customHeight="1" x14ac:dyDescent="0.25"/>
    <row r="6" spans="1:24" ht="15.6" customHeight="1" x14ac:dyDescent="0.25">
      <c r="C6" s="54" t="s">
        <v>27</v>
      </c>
      <c r="D6" s="27"/>
      <c r="E6" s="27"/>
    </row>
    <row r="7" spans="1:24" ht="14.45" customHeight="1" x14ac:dyDescent="0.25">
      <c r="C7" s="147" t="s">
        <v>57</v>
      </c>
      <c r="D7" s="147"/>
      <c r="E7" s="147"/>
      <c r="F7" s="147"/>
      <c r="G7" s="147"/>
      <c r="H7" s="147"/>
      <c r="I7" s="147"/>
      <c r="J7" s="147"/>
      <c r="K7" s="147"/>
      <c r="L7" s="147"/>
      <c r="M7" s="147"/>
      <c r="N7" s="147"/>
      <c r="O7" s="147"/>
      <c r="P7" s="147"/>
      <c r="Q7" s="147"/>
    </row>
    <row r="8" spans="1:24" ht="14.45" customHeight="1" x14ac:dyDescent="0.25">
      <c r="C8" s="147"/>
      <c r="D8" s="147"/>
      <c r="E8" s="147"/>
      <c r="F8" s="147"/>
      <c r="G8" s="147"/>
      <c r="H8" s="147"/>
      <c r="I8" s="147"/>
      <c r="J8" s="147"/>
      <c r="K8" s="147"/>
      <c r="L8" s="147"/>
      <c r="M8" s="147"/>
      <c r="N8" s="147"/>
      <c r="O8" s="147"/>
      <c r="P8" s="147"/>
      <c r="Q8" s="147"/>
    </row>
    <row r="9" spans="1:24" ht="12" customHeight="1" x14ac:dyDescent="0.25">
      <c r="A9" s="155" t="s">
        <v>48</v>
      </c>
      <c r="B9" s="155"/>
      <c r="D9" s="22"/>
      <c r="E9" s="22"/>
    </row>
    <row r="10" spans="1:24" ht="14.45" customHeight="1" x14ac:dyDescent="0.25">
      <c r="B10" s="55" t="s">
        <v>19</v>
      </c>
      <c r="I10" s="148" t="s">
        <v>114</v>
      </c>
      <c r="J10" s="148"/>
      <c r="K10" s="148"/>
      <c r="L10" s="148"/>
      <c r="M10" s="148"/>
      <c r="N10" s="148"/>
      <c r="O10" s="148"/>
      <c r="P10" s="148"/>
    </row>
    <row r="11" spans="1:24" ht="27.6" customHeight="1" x14ac:dyDescent="0.25">
      <c r="B11" s="145" t="s">
        <v>14</v>
      </c>
      <c r="C11" s="145"/>
      <c r="D11" s="146" t="s">
        <v>28</v>
      </c>
      <c r="E11" s="146"/>
      <c r="F11" s="146"/>
      <c r="G11" s="146"/>
      <c r="H11" s="146"/>
      <c r="I11" s="146" t="s">
        <v>49</v>
      </c>
      <c r="J11" s="146"/>
      <c r="K11" s="146"/>
      <c r="L11" s="146" t="s">
        <v>21</v>
      </c>
      <c r="M11" s="146"/>
      <c r="N11" s="146"/>
      <c r="O11" s="146"/>
      <c r="P11" s="122">
        <v>3</v>
      </c>
      <c r="S11" s="23"/>
      <c r="T11" s="23"/>
      <c r="U11" s="23"/>
      <c r="V11" s="23"/>
      <c r="W11" s="23"/>
      <c r="X11" s="23"/>
    </row>
    <row r="12" spans="1:24" ht="13.15" customHeight="1" x14ac:dyDescent="0.25">
      <c r="B12" s="99" t="s">
        <v>13</v>
      </c>
      <c r="C12" s="99"/>
      <c r="D12" s="10"/>
      <c r="E12" s="10"/>
      <c r="F12" s="142">
        <f>'[2]Dados Meta 2'!$B23</f>
        <v>4727</v>
      </c>
      <c r="G12" s="142"/>
      <c r="H12" s="142"/>
      <c r="I12" s="142">
        <f>'[2]Dados Meta 2'!$G23</f>
        <v>125</v>
      </c>
      <c r="J12" s="142"/>
      <c r="K12" s="142"/>
      <c r="L12" s="143">
        <f>'[2]Dados Meta 2'!$K23</f>
        <v>0.96233787828400397</v>
      </c>
      <c r="M12" s="143"/>
      <c r="N12" s="143"/>
      <c r="O12" s="143"/>
      <c r="P12" s="116">
        <f t="shared" ref="P12:P23" si="0">L12</f>
        <v>0.96233787828400397</v>
      </c>
      <c r="Q12" s="11"/>
      <c r="R12" s="11"/>
      <c r="S12" s="11"/>
      <c r="T12" s="23"/>
      <c r="U12" s="23"/>
      <c r="V12" s="23"/>
      <c r="W12" s="23"/>
      <c r="X12" s="23"/>
    </row>
    <row r="13" spans="1:24" ht="13.15" customHeight="1" x14ac:dyDescent="0.25">
      <c r="B13" s="72" t="s">
        <v>12</v>
      </c>
      <c r="C13" s="72"/>
      <c r="D13" s="5"/>
      <c r="E13" s="5"/>
      <c r="F13" s="142">
        <f>'[2]Dados Meta 2'!$B24</f>
        <v>4150</v>
      </c>
      <c r="G13" s="142"/>
      <c r="H13" s="142"/>
      <c r="I13" s="142">
        <f>'[2]Dados Meta 2'!$G24</f>
        <v>705</v>
      </c>
      <c r="J13" s="142"/>
      <c r="K13" s="142"/>
      <c r="L13" s="143">
        <f>'[2]Dados Meta 2'!$K24</f>
        <v>0.97640392905741491</v>
      </c>
      <c r="M13" s="143"/>
      <c r="N13" s="143"/>
      <c r="O13" s="143"/>
      <c r="P13" s="116">
        <f t="shared" si="0"/>
        <v>0.97640392905741491</v>
      </c>
      <c r="Q13" s="11"/>
      <c r="R13" s="11"/>
      <c r="S13" s="11"/>
      <c r="T13" s="23"/>
      <c r="U13" s="23"/>
      <c r="V13" s="23"/>
      <c r="W13" s="23"/>
      <c r="X13" s="23"/>
    </row>
    <row r="14" spans="1:24" ht="13.15" customHeight="1" x14ac:dyDescent="0.25">
      <c r="B14" s="99" t="s">
        <v>11</v>
      </c>
      <c r="C14" s="99"/>
      <c r="D14" s="10"/>
      <c r="E14" s="10"/>
      <c r="F14" s="142">
        <f>'[2]Dados Meta 2'!$B25</f>
        <v>3690</v>
      </c>
      <c r="G14" s="142"/>
      <c r="H14" s="142"/>
      <c r="I14" s="142">
        <f>'[2]Dados Meta 2'!$G25</f>
        <v>685</v>
      </c>
      <c r="J14" s="142"/>
      <c r="K14" s="142"/>
      <c r="L14" s="143">
        <f>'[2]Dados Meta 2'!$K25</f>
        <v>0.98779848067107046</v>
      </c>
      <c r="M14" s="143"/>
      <c r="N14" s="143"/>
      <c r="O14" s="143"/>
      <c r="P14" s="116">
        <f t="shared" si="0"/>
        <v>0.98779848067107046</v>
      </c>
      <c r="Q14" s="11"/>
      <c r="R14" s="11"/>
      <c r="S14" s="11"/>
      <c r="T14" s="23"/>
      <c r="U14" s="23"/>
      <c r="V14" s="23"/>
      <c r="W14" s="23"/>
      <c r="X14" s="23"/>
    </row>
    <row r="15" spans="1:24" ht="13.15" customHeight="1" x14ac:dyDescent="0.25">
      <c r="A15" s="12"/>
      <c r="B15" s="72" t="s">
        <v>10</v>
      </c>
      <c r="C15" s="72"/>
      <c r="D15" s="5"/>
      <c r="E15" s="5"/>
      <c r="F15" s="142">
        <f>'[2]Dados Meta 2'!$B26</f>
        <v>3239</v>
      </c>
      <c r="G15" s="142"/>
      <c r="H15" s="142"/>
      <c r="I15" s="142">
        <f>'[2]Dados Meta 2'!$G26</f>
        <v>659</v>
      </c>
      <c r="J15" s="142"/>
      <c r="K15" s="142"/>
      <c r="L15" s="143">
        <f>'[2]Dados Meta 2'!$K26</f>
        <v>0.99883976019351006</v>
      </c>
      <c r="M15" s="143"/>
      <c r="N15" s="143"/>
      <c r="O15" s="143"/>
      <c r="P15" s="116">
        <f t="shared" si="0"/>
        <v>0.99883976019351006</v>
      </c>
      <c r="Q15" s="11"/>
      <c r="R15" s="11"/>
      <c r="T15" s="23"/>
      <c r="U15" s="23"/>
      <c r="V15" s="23"/>
      <c r="W15" s="23"/>
      <c r="X15" s="23"/>
    </row>
    <row r="16" spans="1:24" ht="13.15" customHeight="1" x14ac:dyDescent="0.25">
      <c r="A16" s="14"/>
      <c r="B16" s="99" t="s">
        <v>9</v>
      </c>
      <c r="C16" s="99"/>
      <c r="D16" s="10"/>
      <c r="E16" s="10"/>
      <c r="F16" s="142">
        <f>'[2]Dados Meta 2'!$B27</f>
        <v>2865</v>
      </c>
      <c r="G16" s="142"/>
      <c r="H16" s="142"/>
      <c r="I16" s="142">
        <f>'[2]Dados Meta 2'!$G27</f>
        <v>498</v>
      </c>
      <c r="J16" s="142"/>
      <c r="K16" s="142"/>
      <c r="L16" s="143">
        <f>'[2]Dados Meta 2'!$K27</f>
        <v>1.0078483116281662</v>
      </c>
      <c r="M16" s="143"/>
      <c r="N16" s="143"/>
      <c r="O16" s="143"/>
      <c r="P16" s="116">
        <f t="shared" si="0"/>
        <v>1.0078483116281662</v>
      </c>
      <c r="Q16" s="11"/>
      <c r="R16" s="11"/>
      <c r="S16" s="11"/>
      <c r="T16" s="23"/>
      <c r="U16" s="23"/>
      <c r="V16" s="23"/>
      <c r="W16" s="23"/>
      <c r="X16" s="23"/>
    </row>
    <row r="17" spans="1:24" ht="13.15" customHeight="1" x14ac:dyDescent="0.25">
      <c r="A17" s="14"/>
      <c r="B17" s="72" t="s">
        <v>8</v>
      </c>
      <c r="C17" s="72"/>
      <c r="D17" s="5"/>
      <c r="E17" s="5"/>
      <c r="F17" s="142">
        <f>'[2]Dados Meta 2'!$B28</f>
        <v>2567</v>
      </c>
      <c r="G17" s="142"/>
      <c r="H17" s="142"/>
      <c r="I17" s="142">
        <f>'[2]Dados Meta 2'!$G28</f>
        <v>427</v>
      </c>
      <c r="J17" s="142"/>
      <c r="K17" s="142"/>
      <c r="L17" s="143">
        <f>'[2]Dados Meta 2'!$K28</f>
        <v>1.0150310481465681</v>
      </c>
      <c r="M17" s="143"/>
      <c r="N17" s="143"/>
      <c r="O17" s="143"/>
      <c r="P17" s="116">
        <f t="shared" si="0"/>
        <v>1.0150310481465681</v>
      </c>
      <c r="R17" s="23"/>
      <c r="S17" s="23"/>
      <c r="T17" s="23"/>
      <c r="U17" s="23"/>
      <c r="V17" s="23"/>
      <c r="W17" s="23"/>
      <c r="X17" s="23"/>
    </row>
    <row r="18" spans="1:24" ht="13.15" customHeight="1" x14ac:dyDescent="0.25">
      <c r="A18" s="14"/>
      <c r="B18" s="99" t="s">
        <v>7</v>
      </c>
      <c r="C18" s="99"/>
      <c r="D18" s="10"/>
      <c r="E18" s="10"/>
      <c r="F18" s="142">
        <f>'[2]Dados Meta 2'!$B29</f>
        <v>2340</v>
      </c>
      <c r="G18" s="142"/>
      <c r="H18" s="142"/>
      <c r="I18" s="142">
        <f>'[2]Dados Meta 2'!$G29</f>
        <v>314</v>
      </c>
      <c r="J18" s="142"/>
      <c r="K18" s="142"/>
      <c r="L18" s="143">
        <f>'[2]Dados Meta 2'!$K29</f>
        <v>1.0204619376761461</v>
      </c>
      <c r="M18" s="143"/>
      <c r="N18" s="143"/>
      <c r="O18" s="143"/>
      <c r="P18" s="116">
        <f t="shared" si="0"/>
        <v>1.0204619376761461</v>
      </c>
      <c r="R18" s="23"/>
      <c r="S18" s="23"/>
      <c r="T18" s="23"/>
      <c r="U18" s="23"/>
      <c r="V18" s="23"/>
      <c r="W18" s="23"/>
      <c r="X18" s="23"/>
    </row>
    <row r="19" spans="1:24" ht="13.15" customHeight="1" x14ac:dyDescent="0.25">
      <c r="B19" s="72" t="s">
        <v>6</v>
      </c>
      <c r="C19" s="72"/>
      <c r="D19" s="5"/>
      <c r="E19" s="5"/>
      <c r="F19" s="142">
        <f>'[2]Dados Meta 2'!$B30</f>
        <v>2110</v>
      </c>
      <c r="G19" s="142"/>
      <c r="H19" s="142"/>
      <c r="I19" s="142">
        <f>'[2]Dados Meta 2'!$G30</f>
        <v>307</v>
      </c>
      <c r="J19" s="142"/>
      <c r="K19" s="142"/>
      <c r="L19" s="143">
        <f>'[2]Dados Meta 2'!$K30</f>
        <v>1.0259316884194301</v>
      </c>
      <c r="M19" s="143"/>
      <c r="N19" s="143"/>
      <c r="O19" s="143"/>
      <c r="P19" s="116">
        <f t="shared" si="0"/>
        <v>1.0259316884194301</v>
      </c>
      <c r="R19" s="23"/>
      <c r="S19" s="23"/>
      <c r="T19" s="23"/>
      <c r="U19" s="23"/>
      <c r="V19" s="23"/>
      <c r="W19" s="23"/>
      <c r="X19" s="23"/>
    </row>
    <row r="20" spans="1:24" ht="13.15" customHeight="1" x14ac:dyDescent="0.25">
      <c r="B20" s="99" t="s">
        <v>5</v>
      </c>
      <c r="C20" s="99"/>
      <c r="D20" s="10"/>
      <c r="E20" s="10"/>
      <c r="F20" s="142">
        <f>'[2]Dados Meta 2'!$B31</f>
        <v>1910</v>
      </c>
      <c r="G20" s="142"/>
      <c r="H20" s="142"/>
      <c r="I20" s="142">
        <f>'[2]Dados Meta 2'!$G31</f>
        <v>274</v>
      </c>
      <c r="J20" s="142"/>
      <c r="K20" s="142"/>
      <c r="L20" s="143">
        <f>'[2]Dados Meta 2'!$K31</f>
        <v>1.0306799452794158</v>
      </c>
      <c r="M20" s="143"/>
      <c r="N20" s="143"/>
      <c r="O20" s="143"/>
      <c r="P20" s="116">
        <f t="shared" si="0"/>
        <v>1.0306799452794158</v>
      </c>
      <c r="R20" s="23"/>
      <c r="S20" s="23"/>
      <c r="T20" s="23"/>
      <c r="U20" s="23"/>
      <c r="V20" s="23"/>
      <c r="W20" s="23"/>
      <c r="X20" s="23"/>
    </row>
    <row r="21" spans="1:24" ht="13.15" customHeight="1" x14ac:dyDescent="0.25">
      <c r="B21" s="72" t="s">
        <v>4</v>
      </c>
      <c r="C21" s="72"/>
      <c r="D21" s="5"/>
      <c r="E21" s="5"/>
      <c r="F21" s="142">
        <f>'[2]Dados Meta 2'!$B32</f>
        <v>1759</v>
      </c>
      <c r="G21" s="142"/>
      <c r="H21" s="142"/>
      <c r="I21" s="142">
        <f>'[2]Dados Meta 2'!$G32</f>
        <v>198</v>
      </c>
      <c r="J21" s="142"/>
      <c r="K21" s="142"/>
      <c r="L21" s="143">
        <f>'[2]Dados Meta 2'!$K32</f>
        <v>1.0342468932130988</v>
      </c>
      <c r="M21" s="143"/>
      <c r="N21" s="143"/>
      <c r="O21" s="143"/>
      <c r="P21" s="116">
        <f t="shared" si="0"/>
        <v>1.0342468932130988</v>
      </c>
    </row>
    <row r="22" spans="1:24" ht="13.15" customHeight="1" x14ac:dyDescent="0.25">
      <c r="B22" s="99" t="s">
        <v>3</v>
      </c>
      <c r="C22" s="99"/>
      <c r="D22" s="10"/>
      <c r="E22" s="10"/>
      <c r="F22" s="142">
        <f>'[2]Dados Meta 2'!$B33</f>
        <v>1583</v>
      </c>
      <c r="G22" s="142"/>
      <c r="H22" s="142"/>
      <c r="I22" s="142">
        <f>'[2]Dados Meta 2'!$G33</f>
        <v>189</v>
      </c>
      <c r="J22" s="142"/>
      <c r="K22" s="142"/>
      <c r="L22" s="143">
        <f>'[2]Dados Meta 2'!$K33</f>
        <v>1.0383618237603633</v>
      </c>
      <c r="M22" s="143"/>
      <c r="N22" s="143"/>
      <c r="O22" s="143"/>
      <c r="P22" s="116">
        <f t="shared" si="0"/>
        <v>1.0383618237603633</v>
      </c>
    </row>
    <row r="23" spans="1:24" ht="13.15" customHeight="1" x14ac:dyDescent="0.25">
      <c r="B23" s="72" t="s">
        <v>2</v>
      </c>
      <c r="C23" s="72"/>
      <c r="D23" s="5"/>
      <c r="E23" s="5"/>
      <c r="F23" s="142">
        <f>'[2]Dados Meta 2'!$B34</f>
        <v>1511</v>
      </c>
      <c r="G23" s="142"/>
      <c r="H23" s="142"/>
      <c r="I23" s="142">
        <f>'[2]Dados Meta 2'!$G34</f>
        <v>73</v>
      </c>
      <c r="J23" s="142"/>
      <c r="K23" s="142"/>
      <c r="L23" s="143">
        <f>'[2]Dados Meta 2'!$K34</f>
        <v>1.0400412379498247</v>
      </c>
      <c r="M23" s="143"/>
      <c r="N23" s="143"/>
      <c r="O23" s="143"/>
      <c r="P23" s="116">
        <f t="shared" si="0"/>
        <v>1.0400412379498247</v>
      </c>
    </row>
    <row r="24" spans="1:24" ht="14.45" customHeight="1" x14ac:dyDescent="0.25">
      <c r="B24" s="145" t="s">
        <v>1</v>
      </c>
      <c r="C24" s="145"/>
      <c r="D24" s="4"/>
      <c r="E24" s="4"/>
      <c r="F24" s="150" t="s">
        <v>63</v>
      </c>
      <c r="G24" s="150"/>
      <c r="H24" s="150"/>
      <c r="I24" s="150">
        <f>SUM(I12:I23)</f>
        <v>4454</v>
      </c>
      <c r="J24" s="150"/>
      <c r="K24" s="150"/>
      <c r="L24" s="151">
        <f>'[2]Dados Meta 2'!$K$35</f>
        <v>1.0400412379498247</v>
      </c>
      <c r="M24" s="151"/>
      <c r="N24" s="151"/>
      <c r="O24" s="151"/>
      <c r="P24" s="119">
        <f t="shared" ref="P24" si="1">L24</f>
        <v>1.0400412379498247</v>
      </c>
    </row>
    <row r="25" spans="1:24" ht="13.15" customHeight="1" x14ac:dyDescent="0.25">
      <c r="B25" s="15" t="s">
        <v>23</v>
      </c>
      <c r="C25" s="15"/>
      <c r="D25" s="15"/>
      <c r="E25" s="15"/>
      <c r="F25" s="15"/>
      <c r="G25" s="15"/>
      <c r="H25" s="15"/>
      <c r="I25" s="15"/>
      <c r="J25" s="15"/>
      <c r="K25" s="15"/>
      <c r="L25" s="15"/>
      <c r="M25" s="15"/>
    </row>
    <row r="26" spans="1:24" ht="13.15" customHeight="1" x14ac:dyDescent="0.25">
      <c r="B26" s="15" t="s">
        <v>50</v>
      </c>
      <c r="C26" s="15"/>
      <c r="D26" s="15"/>
      <c r="E26" s="15"/>
      <c r="F26" s="15"/>
      <c r="G26" s="15"/>
      <c r="H26" s="15"/>
      <c r="I26" s="15"/>
      <c r="J26" s="15"/>
      <c r="K26" s="15"/>
      <c r="L26" s="15"/>
      <c r="M26" s="15"/>
    </row>
    <row r="27" spans="1:24" ht="13.15" customHeight="1" x14ac:dyDescent="0.25">
      <c r="B27" s="15" t="s">
        <v>71</v>
      </c>
      <c r="C27" s="15"/>
      <c r="D27" s="15"/>
      <c r="E27" s="15"/>
      <c r="F27" s="15"/>
      <c r="G27" s="93" t="s">
        <v>0</v>
      </c>
      <c r="I27" s="15"/>
      <c r="J27" s="93" t="s">
        <v>69</v>
      </c>
      <c r="M27" s="15" t="s">
        <v>70</v>
      </c>
    </row>
    <row r="28" spans="1:24" ht="13.15" customHeight="1" x14ac:dyDescent="0.25">
      <c r="B28" s="15"/>
      <c r="C28" s="15"/>
      <c r="D28" s="15"/>
      <c r="E28" s="15"/>
      <c r="G28" s="15"/>
      <c r="H28" s="15"/>
      <c r="K28" s="15"/>
    </row>
    <row r="29" spans="1:24" ht="13.15" customHeight="1" x14ac:dyDescent="0.25">
      <c r="B29" s="15"/>
      <c r="C29" s="15"/>
      <c r="D29" s="15"/>
      <c r="E29" s="15"/>
      <c r="G29" s="15"/>
      <c r="H29" s="15"/>
      <c r="I29" s="15"/>
      <c r="K29" s="15"/>
      <c r="L29" s="15"/>
      <c r="M29" s="15"/>
      <c r="O29" s="17"/>
    </row>
    <row r="30" spans="1:24" ht="13.15" customHeight="1" x14ac:dyDescent="0.25">
      <c r="B30" s="15"/>
      <c r="C30" s="15"/>
      <c r="D30" s="15"/>
      <c r="E30" s="15"/>
      <c r="G30" s="15"/>
      <c r="H30" s="15"/>
      <c r="I30" s="33"/>
      <c r="L30" s="15"/>
      <c r="M30" s="15"/>
      <c r="O30" s="17"/>
    </row>
    <row r="31" spans="1:24" ht="14.45" customHeight="1" x14ac:dyDescent="0.25">
      <c r="O31" s="17"/>
    </row>
    <row r="32" spans="1:24" ht="14.45" customHeight="1" x14ac:dyDescent="0.25"/>
    <row r="33" spans="3:16" ht="14.45" customHeight="1" x14ac:dyDescent="0.25"/>
    <row r="34" spans="3:16" ht="14.45" customHeight="1" x14ac:dyDescent="0.25"/>
    <row r="35" spans="3:16" ht="14.45" customHeight="1" x14ac:dyDescent="0.25"/>
    <row r="36" spans="3:16" ht="14.45" customHeight="1" x14ac:dyDescent="0.25"/>
    <row r="37" spans="3:16" ht="14.45" customHeight="1" x14ac:dyDescent="0.25"/>
    <row r="38" spans="3:16" ht="14.45" customHeight="1" x14ac:dyDescent="0.25"/>
    <row r="39" spans="3:16" ht="14.45" customHeight="1" x14ac:dyDescent="0.25"/>
    <row r="40" spans="3:16" ht="14.45" customHeight="1" x14ac:dyDescent="0.25"/>
    <row r="47" spans="3:16" x14ac:dyDescent="0.25">
      <c r="C47" s="156" t="s">
        <v>118</v>
      </c>
      <c r="D47" s="156"/>
      <c r="E47" s="156"/>
      <c r="F47" s="156"/>
      <c r="G47" s="156"/>
      <c r="H47" s="156"/>
      <c r="I47" s="156"/>
      <c r="J47" s="156"/>
      <c r="K47" s="156"/>
      <c r="L47" s="156"/>
      <c r="M47" s="156"/>
      <c r="N47" s="156"/>
    </row>
    <row r="48" spans="3:16" ht="14.45" customHeight="1" x14ac:dyDescent="0.25">
      <c r="C48" s="156"/>
      <c r="D48" s="156"/>
      <c r="E48" s="156"/>
      <c r="F48" s="156"/>
      <c r="G48" s="156"/>
      <c r="H48" s="156"/>
      <c r="I48" s="156"/>
      <c r="J48" s="156"/>
      <c r="K48" s="156"/>
      <c r="L48" s="156"/>
      <c r="M48" s="156"/>
      <c r="N48" s="156"/>
      <c r="O48" s="31"/>
      <c r="P48" s="18"/>
    </row>
    <row r="49" spans="1:16" ht="14.45" customHeight="1" x14ac:dyDescent="0.25">
      <c r="B49" s="31"/>
      <c r="C49" s="156"/>
      <c r="D49" s="156"/>
      <c r="E49" s="156"/>
      <c r="F49" s="156"/>
      <c r="G49" s="156"/>
      <c r="H49" s="156"/>
      <c r="I49" s="156"/>
      <c r="J49" s="156"/>
      <c r="K49" s="156"/>
      <c r="L49" s="156"/>
      <c r="M49" s="156"/>
      <c r="N49" s="156"/>
      <c r="O49" s="31"/>
      <c r="P49" s="18"/>
    </row>
    <row r="50" spans="1:16" ht="18.75" customHeight="1" x14ac:dyDescent="0.25">
      <c r="B50" s="31"/>
      <c r="O50" s="31"/>
      <c r="P50" s="18"/>
    </row>
    <row r="51" spans="1:16" x14ac:dyDescent="0.25">
      <c r="B51" s="31"/>
      <c r="C51" s="31"/>
      <c r="D51" s="31"/>
      <c r="E51" s="31"/>
      <c r="F51" s="31"/>
      <c r="G51" s="31"/>
      <c r="H51" s="31"/>
      <c r="I51" s="31"/>
      <c r="J51" s="31"/>
      <c r="K51" s="31"/>
      <c r="L51" s="31"/>
      <c r="M51" s="31"/>
      <c r="N51" s="31"/>
      <c r="O51" s="31"/>
      <c r="P51" s="18"/>
    </row>
    <row r="52" spans="1:16" x14ac:dyDescent="0.25">
      <c r="B52" s="18"/>
      <c r="C52" s="18"/>
      <c r="D52" s="18"/>
      <c r="E52" s="18"/>
      <c r="F52" s="18"/>
      <c r="G52" s="18"/>
      <c r="H52" s="18"/>
      <c r="I52" s="18"/>
      <c r="J52" s="18"/>
      <c r="K52" s="18"/>
      <c r="L52" s="18"/>
      <c r="M52" s="18"/>
      <c r="N52" s="18"/>
      <c r="O52" s="18"/>
      <c r="P52" s="18"/>
    </row>
    <row r="53" spans="1:16" x14ac:dyDescent="0.25">
      <c r="B53" s="18"/>
      <c r="C53" s="18"/>
      <c r="D53" s="18"/>
      <c r="E53" s="18"/>
      <c r="F53" s="18"/>
      <c r="G53" s="18"/>
      <c r="H53" s="18"/>
      <c r="I53" s="18"/>
      <c r="J53" s="18"/>
      <c r="K53" s="18"/>
      <c r="L53" s="18"/>
      <c r="M53" s="18"/>
      <c r="N53" s="18"/>
      <c r="O53" s="18"/>
      <c r="P53" s="18"/>
    </row>
    <row r="54" spans="1:16" x14ac:dyDescent="0.25">
      <c r="A54" s="20" t="s">
        <v>31</v>
      </c>
    </row>
  </sheetData>
  <mergeCells count="50">
    <mergeCell ref="B24:C24"/>
    <mergeCell ref="F24:H24"/>
    <mergeCell ref="I24:K24"/>
    <mergeCell ref="L24:O24"/>
    <mergeCell ref="C47:N49"/>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I10:P10"/>
    <mergeCell ref="C7:Q8"/>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workbookViewId="0">
      <selection activeCell="U60" sqref="U60"/>
    </sheetView>
  </sheetViews>
  <sheetFormatPr defaultColWidth="8.85546875" defaultRowHeight="15" x14ac:dyDescent="0.2"/>
  <cols>
    <col min="1" max="1" width="9.42578125" style="23" customWidth="1"/>
    <col min="2" max="2" width="3" style="23" customWidth="1"/>
    <col min="3" max="3" width="7.140625" style="23" customWidth="1"/>
    <col min="4" max="5" width="0.85546875" style="23" customWidth="1"/>
    <col min="6" max="6" width="12.7109375" style="23" customWidth="1"/>
    <col min="7" max="7" width="3.7109375" style="23" customWidth="1"/>
    <col min="8" max="8" width="3.5703125" style="23" customWidth="1"/>
    <col min="9" max="9" width="15.7109375" style="23" customWidth="1"/>
    <col min="10" max="10" width="3.7109375" style="23" customWidth="1"/>
    <col min="11" max="11" width="4.42578125" style="23" customWidth="1"/>
    <col min="12" max="12" width="9.5703125" style="23" customWidth="1"/>
    <col min="13" max="13" width="2.5703125" style="23" customWidth="1"/>
    <col min="14" max="14" width="2.7109375" style="23" customWidth="1"/>
    <col min="15" max="15" width="3" style="23" customWidth="1"/>
    <col min="16" max="16" width="2.7109375" style="23" customWidth="1"/>
    <col min="17" max="17" width="8.7109375" style="23" customWidth="1"/>
    <col min="18" max="18" width="11.42578125" style="23" customWidth="1"/>
    <col min="19" max="21" width="8.85546875" style="23"/>
    <col min="22" max="22" width="9.7109375" style="23" customWidth="1"/>
    <col min="23" max="16384" width="8.85546875" style="23"/>
  </cols>
  <sheetData>
    <row r="1" spans="1:19" ht="15" customHeight="1" x14ac:dyDescent="0.2"/>
    <row r="2" spans="1:19" ht="15.75" customHeight="1" x14ac:dyDescent="0.2">
      <c r="C2" s="141" t="s">
        <v>15</v>
      </c>
      <c r="D2" s="141"/>
      <c r="E2" s="141"/>
      <c r="F2" s="141"/>
      <c r="G2" s="141"/>
      <c r="H2" s="141"/>
      <c r="I2" s="141"/>
      <c r="J2" s="141"/>
      <c r="K2" s="141"/>
      <c r="L2" s="141"/>
      <c r="M2" s="141"/>
      <c r="N2" s="141"/>
      <c r="O2" s="141"/>
      <c r="P2" s="141"/>
      <c r="Q2" s="141"/>
    </row>
    <row r="3" spans="1:19" ht="15.75" customHeight="1" x14ac:dyDescent="0.2">
      <c r="B3" s="95"/>
      <c r="C3" s="95"/>
      <c r="D3" s="95"/>
      <c r="E3" s="95"/>
      <c r="F3" s="95"/>
      <c r="G3" s="95"/>
      <c r="H3" s="95"/>
      <c r="I3" s="95"/>
      <c r="J3" s="95"/>
      <c r="K3" s="95"/>
      <c r="L3" s="95"/>
      <c r="M3" s="95"/>
      <c r="N3" s="95"/>
    </row>
    <row r="4" spans="1:19" ht="22.15" customHeight="1" x14ac:dyDescent="0.2">
      <c r="A4" s="144"/>
      <c r="B4" s="144"/>
      <c r="C4" s="144"/>
      <c r="D4" s="144"/>
      <c r="E4" s="144"/>
      <c r="F4" s="144"/>
      <c r="G4" s="144"/>
      <c r="H4" s="144"/>
      <c r="I4" s="144"/>
      <c r="J4" s="144"/>
      <c r="K4" s="144"/>
      <c r="L4" s="144"/>
      <c r="M4" s="144"/>
      <c r="N4" s="144"/>
    </row>
    <row r="5" spans="1:19" ht="14.45" customHeight="1" x14ac:dyDescent="0.2"/>
    <row r="6" spans="1:19" ht="15.6" customHeight="1" x14ac:dyDescent="0.2">
      <c r="C6" s="54" t="s">
        <v>27</v>
      </c>
      <c r="D6" s="27"/>
      <c r="E6" s="27"/>
    </row>
    <row r="7" spans="1:19" ht="14.45" customHeight="1" x14ac:dyDescent="0.2">
      <c r="C7" s="147" t="s">
        <v>57</v>
      </c>
      <c r="D7" s="147"/>
      <c r="E7" s="147"/>
      <c r="F7" s="147"/>
      <c r="G7" s="147"/>
      <c r="H7" s="147"/>
      <c r="I7" s="147"/>
      <c r="J7" s="147"/>
      <c r="K7" s="147"/>
      <c r="L7" s="147"/>
      <c r="M7" s="147"/>
      <c r="N7" s="147"/>
      <c r="O7" s="147"/>
      <c r="P7" s="147"/>
      <c r="Q7" s="147"/>
    </row>
    <row r="8" spans="1:19" ht="14.45" customHeight="1" x14ac:dyDescent="0.2">
      <c r="C8" s="147"/>
      <c r="D8" s="147"/>
      <c r="E8" s="147"/>
      <c r="F8" s="147"/>
      <c r="G8" s="147"/>
      <c r="H8" s="147"/>
      <c r="I8" s="147"/>
      <c r="J8" s="147"/>
      <c r="K8" s="147"/>
      <c r="L8" s="147"/>
      <c r="M8" s="147"/>
      <c r="N8" s="147"/>
      <c r="O8" s="147"/>
      <c r="P8" s="147"/>
      <c r="Q8" s="147"/>
    </row>
    <row r="9" spans="1:19" ht="12" customHeight="1" x14ac:dyDescent="0.2">
      <c r="A9" s="153" t="s">
        <v>48</v>
      </c>
      <c r="B9" s="153"/>
      <c r="D9" s="96"/>
      <c r="E9" s="96"/>
    </row>
    <row r="10" spans="1:19" ht="14.45" customHeight="1" x14ac:dyDescent="0.2">
      <c r="B10" s="97" t="s">
        <v>20</v>
      </c>
      <c r="I10" s="148" t="s">
        <v>114</v>
      </c>
      <c r="J10" s="148"/>
      <c r="K10" s="148"/>
      <c r="L10" s="148"/>
      <c r="M10" s="148"/>
      <c r="N10" s="148"/>
      <c r="O10" s="148"/>
      <c r="P10" s="148"/>
    </row>
    <row r="11" spans="1:19" ht="27.6" customHeight="1" x14ac:dyDescent="0.15">
      <c r="B11" s="145" t="s">
        <v>14</v>
      </c>
      <c r="C11" s="145"/>
      <c r="D11" s="146" t="s">
        <v>28</v>
      </c>
      <c r="E11" s="146"/>
      <c r="F11" s="146"/>
      <c r="G11" s="146"/>
      <c r="H11" s="146"/>
      <c r="I11" s="146" t="s">
        <v>49</v>
      </c>
      <c r="J11" s="146"/>
      <c r="K11" s="146"/>
      <c r="L11" s="146" t="s">
        <v>21</v>
      </c>
      <c r="M11" s="146"/>
      <c r="N11" s="146"/>
      <c r="O11" s="146"/>
      <c r="P11" s="122">
        <v>3</v>
      </c>
    </row>
    <row r="12" spans="1:19" ht="13.15" customHeight="1" x14ac:dyDescent="0.2">
      <c r="B12" s="99" t="s">
        <v>13</v>
      </c>
      <c r="C12" s="99"/>
      <c r="D12" s="99"/>
      <c r="E12" s="99"/>
      <c r="F12" s="142">
        <f>'[2]Dados Meta 2'!$B41</f>
        <v>37258</v>
      </c>
      <c r="G12" s="142"/>
      <c r="H12" s="142"/>
      <c r="I12" s="142">
        <f>'[2]Dados Meta 2'!$G41</f>
        <v>1439</v>
      </c>
      <c r="J12" s="142"/>
      <c r="K12" s="142"/>
      <c r="L12" s="143">
        <f>'[2]Dados Meta 2'!$K41</f>
        <v>0.83122419250036683</v>
      </c>
      <c r="M12" s="143"/>
      <c r="N12" s="143"/>
      <c r="O12" s="143"/>
      <c r="P12" s="117">
        <f t="shared" ref="P12:P23" si="0">L12</f>
        <v>0.83122419250036683</v>
      </c>
      <c r="Q12" s="100"/>
      <c r="R12" s="100"/>
      <c r="S12" s="100"/>
    </row>
    <row r="13" spans="1:19" ht="13.15" customHeight="1" x14ac:dyDescent="0.2">
      <c r="B13" s="72" t="s">
        <v>12</v>
      </c>
      <c r="C13" s="72"/>
      <c r="D13" s="72"/>
      <c r="E13" s="72"/>
      <c r="F13" s="142">
        <f>'[2]Dados Meta 2'!$B42</f>
        <v>34049</v>
      </c>
      <c r="G13" s="142"/>
      <c r="H13" s="142"/>
      <c r="I13" s="142">
        <f>'[2]Dados Meta 2'!$G42</f>
        <v>3372</v>
      </c>
      <c r="J13" s="142"/>
      <c r="K13" s="142"/>
      <c r="L13" s="143">
        <f>'[2]Dados Meta 2'!$K42</f>
        <v>0.85246477907823681</v>
      </c>
      <c r="M13" s="143"/>
      <c r="N13" s="143"/>
      <c r="O13" s="143"/>
      <c r="P13" s="117">
        <f t="shared" si="0"/>
        <v>0.85246477907823681</v>
      </c>
      <c r="Q13" s="100"/>
      <c r="R13" s="100"/>
      <c r="S13" s="100"/>
    </row>
    <row r="14" spans="1:19" ht="13.15" customHeight="1" x14ac:dyDescent="0.2">
      <c r="B14" s="99" t="s">
        <v>11</v>
      </c>
      <c r="C14" s="99"/>
      <c r="D14" s="99"/>
      <c r="E14" s="99"/>
      <c r="F14" s="142">
        <f>'[2]Dados Meta 2'!$B43</f>
        <v>30820</v>
      </c>
      <c r="G14" s="142"/>
      <c r="H14" s="142"/>
      <c r="I14" s="142">
        <f>'[2]Dados Meta 2'!$G43</f>
        <v>3539</v>
      </c>
      <c r="J14" s="142"/>
      <c r="K14" s="142"/>
      <c r="L14" s="143">
        <f>'[2]Dados Meta 2'!$K43</f>
        <v>0.87397390703297106</v>
      </c>
      <c r="M14" s="143"/>
      <c r="N14" s="143"/>
      <c r="O14" s="143"/>
      <c r="P14" s="117">
        <f t="shared" si="0"/>
        <v>0.87397390703297106</v>
      </c>
      <c r="Q14" s="100"/>
      <c r="R14" s="100"/>
      <c r="S14" s="100"/>
    </row>
    <row r="15" spans="1:19" ht="13.15" customHeight="1" x14ac:dyDescent="0.2">
      <c r="A15" s="19"/>
      <c r="B15" s="72" t="s">
        <v>10</v>
      </c>
      <c r="C15" s="72"/>
      <c r="D15" s="72"/>
      <c r="E15" s="72"/>
      <c r="F15" s="142">
        <f>'[2]Dados Meta 2'!$B44</f>
        <v>28163</v>
      </c>
      <c r="G15" s="142"/>
      <c r="H15" s="142"/>
      <c r="I15" s="142">
        <f>'[2]Dados Meta 2'!$G44</f>
        <v>2892</v>
      </c>
      <c r="J15" s="142"/>
      <c r="K15" s="142"/>
      <c r="L15" s="143">
        <f>'[2]Dados Meta 2'!$K44</f>
        <v>0.89158977882860202</v>
      </c>
      <c r="M15" s="143"/>
      <c r="N15" s="143"/>
      <c r="O15" s="143"/>
      <c r="P15" s="117">
        <f t="shared" si="0"/>
        <v>0.89158977882860202</v>
      </c>
      <c r="Q15" s="100"/>
      <c r="R15" s="100"/>
      <c r="S15" s="100"/>
    </row>
    <row r="16" spans="1:19" ht="13.15" customHeight="1" x14ac:dyDescent="0.2">
      <c r="A16" s="19"/>
      <c r="B16" s="99" t="s">
        <v>9</v>
      </c>
      <c r="C16" s="99"/>
      <c r="D16" s="99"/>
      <c r="E16" s="99"/>
      <c r="F16" s="142">
        <f>'[2]Dados Meta 2'!$B45</f>
        <v>25507</v>
      </c>
      <c r="G16" s="142"/>
      <c r="H16" s="142"/>
      <c r="I16" s="142">
        <f>'[2]Dados Meta 2'!$G45</f>
        <v>2776</v>
      </c>
      <c r="J16" s="142"/>
      <c r="K16" s="142"/>
      <c r="L16" s="143">
        <f>'[2]Dados Meta 2'!$K45</f>
        <v>0.90903320176299562</v>
      </c>
      <c r="M16" s="143"/>
      <c r="N16" s="143"/>
      <c r="O16" s="143"/>
      <c r="P16" s="117">
        <f t="shared" si="0"/>
        <v>0.90903320176299562</v>
      </c>
      <c r="Q16" s="100"/>
      <c r="R16" s="100"/>
      <c r="S16" s="100"/>
    </row>
    <row r="17" spans="1:23" ht="13.15" customHeight="1" x14ac:dyDescent="0.2">
      <c r="A17" s="19"/>
      <c r="B17" s="72" t="s">
        <v>8</v>
      </c>
      <c r="C17" s="72"/>
      <c r="D17" s="72"/>
      <c r="E17" s="72"/>
      <c r="F17" s="142">
        <f>'[2]Dados Meta 2'!$B46</f>
        <v>23047</v>
      </c>
      <c r="G17" s="142"/>
      <c r="H17" s="142"/>
      <c r="I17" s="142">
        <f>'[2]Dados Meta 2'!$G46</f>
        <v>2588</v>
      </c>
      <c r="J17" s="142"/>
      <c r="K17" s="142"/>
      <c r="L17" s="143">
        <f>'[2]Dados Meta 2'!$K46</f>
        <v>0.92518208769227595</v>
      </c>
      <c r="M17" s="143"/>
      <c r="N17" s="143"/>
      <c r="O17" s="143"/>
      <c r="P17" s="117">
        <f t="shared" si="0"/>
        <v>0.92518208769227595</v>
      </c>
    </row>
    <row r="18" spans="1:23" ht="13.15" customHeight="1" x14ac:dyDescent="0.2">
      <c r="A18" s="19"/>
      <c r="B18" s="99" t="s">
        <v>7</v>
      </c>
      <c r="C18" s="99"/>
      <c r="D18" s="99"/>
      <c r="E18" s="99"/>
      <c r="F18" s="142">
        <f>'[2]Dados Meta 2'!$B47</f>
        <v>20891</v>
      </c>
      <c r="G18" s="142"/>
      <c r="H18" s="142"/>
      <c r="I18" s="142">
        <f>'[2]Dados Meta 2'!$G47</f>
        <v>2248</v>
      </c>
      <c r="J18" s="142"/>
      <c r="K18" s="142"/>
      <c r="L18" s="143">
        <f>'[2]Dados Meta 2'!$K47</f>
        <v>0.9392981568233566</v>
      </c>
      <c r="M18" s="143"/>
      <c r="N18" s="143"/>
      <c r="O18" s="143"/>
      <c r="P18" s="117">
        <f t="shared" si="0"/>
        <v>0.9392981568233566</v>
      </c>
    </row>
    <row r="19" spans="1:23" ht="13.15" customHeight="1" x14ac:dyDescent="0.2">
      <c r="B19" s="72" t="s">
        <v>6</v>
      </c>
      <c r="C19" s="72"/>
      <c r="D19" s="72"/>
      <c r="E19" s="72"/>
      <c r="F19" s="142">
        <f>'[2]Dados Meta 2'!$B48</f>
        <v>18787</v>
      </c>
      <c r="G19" s="142"/>
      <c r="H19" s="142"/>
      <c r="I19" s="142">
        <f>'[2]Dados Meta 2'!$G48</f>
        <v>2252</v>
      </c>
      <c r="J19" s="142"/>
      <c r="K19" s="142"/>
      <c r="L19" s="143">
        <f>'[2]Dados Meta 2'!$K48</f>
        <v>0.95310164293292765</v>
      </c>
      <c r="M19" s="143"/>
      <c r="N19" s="143"/>
      <c r="O19" s="143"/>
      <c r="P19" s="117">
        <f t="shared" si="0"/>
        <v>0.95310164293292765</v>
      </c>
    </row>
    <row r="20" spans="1:23" ht="13.15" customHeight="1" x14ac:dyDescent="0.2">
      <c r="B20" s="99" t="s">
        <v>5</v>
      </c>
      <c r="C20" s="99"/>
      <c r="D20" s="99"/>
      <c r="E20" s="99"/>
      <c r="F20" s="142">
        <f>'[2]Dados Meta 2'!$B49</f>
        <v>16934</v>
      </c>
      <c r="G20" s="142"/>
      <c r="H20" s="142"/>
      <c r="I20" s="142">
        <f>'[2]Dados Meta 2'!$G49</f>
        <v>2025</v>
      </c>
      <c r="J20" s="142"/>
      <c r="K20" s="142"/>
      <c r="L20" s="143">
        <f>'[2]Dados Meta 2'!$K49</f>
        <v>0.96526566274984238</v>
      </c>
      <c r="M20" s="143"/>
      <c r="N20" s="143"/>
      <c r="O20" s="143"/>
      <c r="P20" s="117">
        <f t="shared" si="0"/>
        <v>0.96526566274984238</v>
      </c>
    </row>
    <row r="21" spans="1:23" ht="13.15" customHeight="1" x14ac:dyDescent="0.2">
      <c r="B21" s="72" t="s">
        <v>4</v>
      </c>
      <c r="C21" s="72"/>
      <c r="D21" s="72"/>
      <c r="E21" s="72"/>
      <c r="F21" s="142">
        <f>'[2]Dados Meta 2'!$B50</f>
        <v>15001</v>
      </c>
      <c r="G21" s="142"/>
      <c r="H21" s="142"/>
      <c r="I21" s="142">
        <f>'[2]Dados Meta 2'!$G50</f>
        <v>2018</v>
      </c>
      <c r="J21" s="142"/>
      <c r="K21" s="142"/>
      <c r="L21" s="143">
        <f>'[2]Dados Meta 2'!$K50</f>
        <v>0.97787243209635832</v>
      </c>
      <c r="M21" s="143"/>
      <c r="N21" s="143"/>
      <c r="O21" s="143"/>
      <c r="P21" s="117">
        <f t="shared" si="0"/>
        <v>0.97787243209635832</v>
      </c>
    </row>
    <row r="22" spans="1:23" ht="13.15" customHeight="1" x14ac:dyDescent="0.2">
      <c r="B22" s="99" t="s">
        <v>3</v>
      </c>
      <c r="C22" s="99"/>
      <c r="D22" s="99"/>
      <c r="E22" s="99"/>
      <c r="F22" s="142">
        <f>'[2]Dados Meta 2'!$B51</f>
        <v>13130</v>
      </c>
      <c r="G22" s="142"/>
      <c r="H22" s="142"/>
      <c r="I22" s="142">
        <f>'[2]Dados Meta 2'!$G51</f>
        <v>1916</v>
      </c>
      <c r="J22" s="142"/>
      <c r="K22" s="142"/>
      <c r="L22" s="143">
        <f>'[2]Dados Meta 2'!$K51</f>
        <v>0.99004335528943743</v>
      </c>
      <c r="M22" s="143"/>
      <c r="N22" s="143"/>
      <c r="O22" s="143"/>
      <c r="P22" s="117">
        <f t="shared" si="0"/>
        <v>0.99004335528943743</v>
      </c>
    </row>
    <row r="23" spans="1:23" ht="13.15" customHeight="1" x14ac:dyDescent="0.2">
      <c r="B23" s="72" t="s">
        <v>2</v>
      </c>
      <c r="C23" s="72"/>
      <c r="D23" s="72"/>
      <c r="E23" s="72"/>
      <c r="F23" s="142">
        <f>'[2]Dados Meta 2'!$B52</f>
        <v>12036</v>
      </c>
      <c r="G23" s="142"/>
      <c r="H23" s="142"/>
      <c r="I23" s="142">
        <f>'[2]Dados Meta 2'!$G52</f>
        <v>1147</v>
      </c>
      <c r="J23" s="142"/>
      <c r="K23" s="142"/>
      <c r="L23" s="143">
        <f>'[2]Dados Meta 2'!$K52</f>
        <v>0.99716938214041895</v>
      </c>
      <c r="M23" s="143"/>
      <c r="N23" s="143"/>
      <c r="O23" s="143"/>
      <c r="P23" s="117">
        <f t="shared" si="0"/>
        <v>0.99716938214041895</v>
      </c>
    </row>
    <row r="24" spans="1:23" ht="14.45" customHeight="1" x14ac:dyDescent="0.2">
      <c r="B24" s="145" t="s">
        <v>1</v>
      </c>
      <c r="C24" s="145"/>
      <c r="D24" s="94"/>
      <c r="E24" s="94"/>
      <c r="F24" s="150" t="s">
        <v>22</v>
      </c>
      <c r="G24" s="150"/>
      <c r="H24" s="150"/>
      <c r="I24" s="150">
        <f>SUM(I12:I23)</f>
        <v>28212</v>
      </c>
      <c r="J24" s="150"/>
      <c r="K24" s="150"/>
      <c r="L24" s="151">
        <f>'[2]Dados Meta 2'!$K$53</f>
        <v>0.99716938214041895</v>
      </c>
      <c r="M24" s="151"/>
      <c r="N24" s="151"/>
      <c r="O24" s="151"/>
      <c r="P24" s="120">
        <f t="shared" ref="P24" si="1">L24</f>
        <v>0.99716938214041895</v>
      </c>
    </row>
    <row r="25" spans="1:23" ht="13.15" customHeight="1" x14ac:dyDescent="0.2">
      <c r="B25" s="101" t="s">
        <v>23</v>
      </c>
      <c r="C25" s="101"/>
      <c r="D25" s="101"/>
      <c r="E25" s="101"/>
      <c r="F25" s="101"/>
      <c r="G25" s="101"/>
      <c r="H25" s="101"/>
      <c r="I25" s="101"/>
      <c r="J25" s="101"/>
      <c r="K25" s="101"/>
      <c r="L25" s="101"/>
      <c r="M25" s="101"/>
    </row>
    <row r="26" spans="1:23" ht="13.15" customHeight="1" x14ac:dyDescent="0.2">
      <c r="B26" s="101" t="s">
        <v>50</v>
      </c>
      <c r="C26" s="101"/>
      <c r="D26" s="101"/>
      <c r="E26" s="101"/>
      <c r="F26" s="101"/>
      <c r="G26" s="101"/>
      <c r="H26" s="101"/>
      <c r="I26" s="101"/>
      <c r="J26" s="101"/>
      <c r="K26" s="101"/>
      <c r="L26" s="101"/>
      <c r="M26" s="101"/>
    </row>
    <row r="27" spans="1:23" ht="13.15" customHeight="1" x14ac:dyDescent="0.2">
      <c r="B27" s="101" t="s">
        <v>71</v>
      </c>
      <c r="C27" s="101"/>
      <c r="D27" s="101"/>
      <c r="E27" s="101"/>
      <c r="F27" s="101"/>
      <c r="G27" s="102" t="s">
        <v>0</v>
      </c>
      <c r="I27" s="101"/>
      <c r="J27" s="102" t="s">
        <v>69</v>
      </c>
      <c r="M27" s="101" t="s">
        <v>70</v>
      </c>
    </row>
    <row r="28" spans="1:23" ht="13.15" customHeight="1" x14ac:dyDescent="0.2">
      <c r="B28" s="101"/>
      <c r="C28" s="101"/>
      <c r="D28" s="101"/>
      <c r="E28" s="101"/>
      <c r="G28" s="101"/>
      <c r="H28" s="101"/>
      <c r="K28" s="101"/>
    </row>
    <row r="29" spans="1:23" ht="13.15" customHeight="1" x14ac:dyDescent="0.2">
      <c r="B29" s="101"/>
      <c r="C29" s="101"/>
      <c r="D29" s="101"/>
      <c r="E29" s="101"/>
      <c r="G29" s="101"/>
      <c r="H29" s="101"/>
      <c r="I29" s="101"/>
      <c r="J29" s="101"/>
      <c r="K29" s="101"/>
      <c r="L29" s="101"/>
      <c r="M29" s="101"/>
      <c r="O29" s="17"/>
      <c r="R29" s="19"/>
      <c r="S29" s="19"/>
      <c r="T29" s="19"/>
      <c r="U29" s="19"/>
      <c r="V29" s="19"/>
      <c r="W29" s="19"/>
    </row>
    <row r="30" spans="1:23" ht="13.15" customHeight="1" x14ac:dyDescent="0.2">
      <c r="B30" s="101"/>
      <c r="C30" s="101"/>
      <c r="D30" s="101"/>
      <c r="E30" s="101"/>
      <c r="G30" s="101"/>
      <c r="H30" s="101"/>
      <c r="I30" s="101"/>
      <c r="J30" s="101"/>
      <c r="K30" s="101"/>
      <c r="L30" s="101"/>
      <c r="M30" s="101"/>
      <c r="O30" s="17"/>
      <c r="R30" s="19"/>
      <c r="S30" s="19"/>
      <c r="T30" s="19"/>
      <c r="U30" s="19"/>
      <c r="V30" s="19"/>
      <c r="W30" s="19"/>
    </row>
    <row r="31" spans="1:23" ht="14.45" customHeight="1" x14ac:dyDescent="0.2">
      <c r="O31" s="17"/>
      <c r="R31" s="19"/>
      <c r="S31" s="19"/>
      <c r="T31" s="19"/>
      <c r="U31" s="19"/>
      <c r="V31" s="19"/>
      <c r="W31" s="19"/>
    </row>
    <row r="32" spans="1:23" ht="14.45" customHeight="1" x14ac:dyDescent="0.2">
      <c r="R32" s="19"/>
      <c r="S32" s="19"/>
      <c r="T32" s="19"/>
      <c r="U32" s="19"/>
      <c r="V32" s="19"/>
      <c r="W32" s="19"/>
    </row>
    <row r="33" spans="3:24" ht="14.45" customHeight="1" x14ac:dyDescent="0.2">
      <c r="R33" s="19"/>
      <c r="S33" s="19"/>
      <c r="T33" s="19"/>
      <c r="U33" s="19"/>
      <c r="V33" s="19"/>
      <c r="W33" s="19"/>
    </row>
    <row r="34" spans="3:24" ht="14.45" customHeight="1" x14ac:dyDescent="0.2">
      <c r="S34" s="32"/>
      <c r="T34" s="32"/>
      <c r="U34" s="32"/>
      <c r="V34" s="32"/>
      <c r="W34" s="32"/>
      <c r="X34" s="32"/>
    </row>
    <row r="35" spans="3:24" ht="14.45" customHeight="1" x14ac:dyDescent="0.2">
      <c r="R35" s="32"/>
      <c r="S35" s="32"/>
      <c r="T35" s="32"/>
      <c r="U35" s="32"/>
      <c r="V35" s="32"/>
      <c r="W35" s="32"/>
      <c r="X35" s="32"/>
    </row>
    <row r="36" spans="3:24" ht="14.45" customHeight="1" x14ac:dyDescent="0.2">
      <c r="R36" s="32"/>
      <c r="S36" s="32"/>
      <c r="T36" s="32"/>
      <c r="U36" s="32"/>
      <c r="V36" s="32"/>
      <c r="W36" s="32"/>
      <c r="X36" s="32"/>
    </row>
    <row r="37" spans="3:24" ht="14.45" customHeight="1" x14ac:dyDescent="0.2">
      <c r="R37" s="32"/>
      <c r="S37" s="32"/>
      <c r="T37" s="32"/>
      <c r="U37" s="32"/>
      <c r="V37" s="32"/>
      <c r="W37" s="32"/>
      <c r="X37" s="32"/>
    </row>
    <row r="38" spans="3:24" ht="14.45" customHeight="1" x14ac:dyDescent="0.2">
      <c r="R38" s="32"/>
      <c r="S38" s="32"/>
      <c r="T38" s="32"/>
      <c r="U38" s="32"/>
      <c r="V38" s="32"/>
      <c r="W38" s="32"/>
      <c r="X38" s="32"/>
    </row>
    <row r="39" spans="3:24" ht="14.45" customHeight="1" x14ac:dyDescent="0.2">
      <c r="R39" s="32"/>
      <c r="S39" s="32"/>
      <c r="T39" s="32"/>
      <c r="U39" s="32"/>
      <c r="V39" s="32"/>
      <c r="W39" s="32"/>
      <c r="X39" s="32"/>
    </row>
    <row r="40" spans="3:24" ht="14.45" customHeight="1" x14ac:dyDescent="0.2">
      <c r="R40" s="19"/>
      <c r="S40" s="19"/>
      <c r="T40" s="19"/>
      <c r="U40" s="19"/>
      <c r="V40" s="19"/>
      <c r="W40" s="19"/>
    </row>
    <row r="41" spans="3:24" x14ac:dyDescent="0.2">
      <c r="R41" s="19"/>
      <c r="S41" s="19"/>
      <c r="T41" s="19"/>
      <c r="U41" s="19"/>
      <c r="V41" s="19"/>
      <c r="W41" s="19"/>
    </row>
    <row r="42" spans="3:24" x14ac:dyDescent="0.2">
      <c r="R42" s="19"/>
      <c r="S42" s="19"/>
      <c r="T42" s="19"/>
      <c r="U42" s="19"/>
      <c r="V42" s="19"/>
      <c r="W42" s="19"/>
    </row>
    <row r="43" spans="3:24" x14ac:dyDescent="0.2">
      <c r="R43" s="19"/>
      <c r="S43" s="19"/>
      <c r="T43" s="19"/>
      <c r="U43" s="19"/>
      <c r="V43" s="19"/>
      <c r="W43" s="19"/>
    </row>
    <row r="44" spans="3:24" x14ac:dyDescent="0.2">
      <c r="R44" s="19"/>
      <c r="S44" s="19"/>
      <c r="T44" s="19"/>
      <c r="U44" s="19"/>
      <c r="V44" s="19"/>
      <c r="W44" s="19"/>
    </row>
    <row r="47" spans="3:24" x14ac:dyDescent="0.2">
      <c r="C47" s="157" t="s">
        <v>107</v>
      </c>
      <c r="D47" s="157"/>
      <c r="E47" s="157"/>
      <c r="F47" s="157"/>
      <c r="G47" s="157"/>
      <c r="H47" s="157"/>
      <c r="I47" s="157"/>
      <c r="J47" s="157"/>
      <c r="K47" s="157"/>
      <c r="L47" s="157"/>
      <c r="M47" s="157"/>
      <c r="N47" s="157"/>
    </row>
    <row r="48" spans="3:24" ht="14.45" customHeight="1" x14ac:dyDescent="0.2">
      <c r="C48" s="157"/>
      <c r="D48" s="157"/>
      <c r="E48" s="157"/>
      <c r="F48" s="157"/>
      <c r="G48" s="157"/>
      <c r="H48" s="157"/>
      <c r="I48" s="157"/>
      <c r="J48" s="157"/>
      <c r="K48" s="157"/>
      <c r="L48" s="157"/>
      <c r="M48" s="157"/>
      <c r="N48" s="157"/>
      <c r="O48" s="32"/>
      <c r="P48" s="19"/>
    </row>
    <row r="49" spans="1:16" ht="14.45" customHeight="1" x14ac:dyDescent="0.2">
      <c r="B49" s="32"/>
      <c r="C49" s="157"/>
      <c r="D49" s="157"/>
      <c r="E49" s="157"/>
      <c r="F49" s="157"/>
      <c r="G49" s="157"/>
      <c r="H49" s="157"/>
      <c r="I49" s="157"/>
      <c r="J49" s="157"/>
      <c r="K49" s="157"/>
      <c r="L49" s="157"/>
      <c r="M49" s="157"/>
      <c r="N49" s="157"/>
      <c r="O49" s="32"/>
      <c r="P49" s="19"/>
    </row>
    <row r="50" spans="1:16" x14ac:dyDescent="0.2">
      <c r="B50" s="32"/>
      <c r="C50" s="157"/>
      <c r="D50" s="157"/>
      <c r="E50" s="157"/>
      <c r="F50" s="157"/>
      <c r="G50" s="157"/>
      <c r="H50" s="157"/>
      <c r="I50" s="157"/>
      <c r="J50" s="157"/>
      <c r="K50" s="157"/>
      <c r="L50" s="157"/>
      <c r="M50" s="157"/>
      <c r="N50" s="157"/>
      <c r="O50" s="32"/>
      <c r="P50" s="19"/>
    </row>
    <row r="51" spans="1:16" x14ac:dyDescent="0.2">
      <c r="B51" s="32"/>
      <c r="C51" s="157"/>
      <c r="D51" s="157"/>
      <c r="E51" s="157"/>
      <c r="F51" s="157"/>
      <c r="G51" s="157"/>
      <c r="H51" s="157"/>
      <c r="I51" s="157"/>
      <c r="J51" s="157"/>
      <c r="K51" s="157"/>
      <c r="L51" s="157"/>
      <c r="M51" s="157"/>
      <c r="N51" s="157"/>
      <c r="O51" s="32"/>
      <c r="P51" s="19"/>
    </row>
    <row r="52" spans="1:16" x14ac:dyDescent="0.2">
      <c r="B52" s="19"/>
      <c r="O52" s="19"/>
      <c r="P52" s="19"/>
    </row>
    <row r="53" spans="1:16" x14ac:dyDescent="0.2">
      <c r="B53" s="19"/>
      <c r="C53" s="19"/>
      <c r="D53" s="19"/>
      <c r="E53" s="19"/>
      <c r="F53" s="19"/>
      <c r="G53" s="19"/>
      <c r="H53" s="19"/>
      <c r="I53" s="19"/>
      <c r="J53" s="19"/>
      <c r="K53" s="19"/>
      <c r="L53" s="19"/>
      <c r="M53" s="19"/>
      <c r="N53" s="19"/>
      <c r="O53" s="19"/>
      <c r="P53" s="19"/>
    </row>
    <row r="54" spans="1:16" x14ac:dyDescent="0.2">
      <c r="A54" s="103" t="s">
        <v>31</v>
      </c>
    </row>
  </sheetData>
  <mergeCells count="50">
    <mergeCell ref="B24:C24"/>
    <mergeCell ref="F24:H24"/>
    <mergeCell ref="I24:K24"/>
    <mergeCell ref="L24:O24"/>
    <mergeCell ref="C47:N51"/>
    <mergeCell ref="F22:H22"/>
    <mergeCell ref="I22:K22"/>
    <mergeCell ref="L22:O22"/>
    <mergeCell ref="F23:H23"/>
    <mergeCell ref="I23:K23"/>
    <mergeCell ref="L23:O23"/>
    <mergeCell ref="F20:H20"/>
    <mergeCell ref="I20:K20"/>
    <mergeCell ref="L20:O20"/>
    <mergeCell ref="F21:H21"/>
    <mergeCell ref="I21:K21"/>
    <mergeCell ref="L21:O21"/>
    <mergeCell ref="F18:H18"/>
    <mergeCell ref="I18:K18"/>
    <mergeCell ref="L18:O18"/>
    <mergeCell ref="F19:H19"/>
    <mergeCell ref="I19:K19"/>
    <mergeCell ref="L19:O19"/>
    <mergeCell ref="F16:H16"/>
    <mergeCell ref="I16:K16"/>
    <mergeCell ref="L16:O16"/>
    <mergeCell ref="F17:H17"/>
    <mergeCell ref="I17:K17"/>
    <mergeCell ref="L17:O17"/>
    <mergeCell ref="F14:H14"/>
    <mergeCell ref="I14:K14"/>
    <mergeCell ref="L14:O14"/>
    <mergeCell ref="F15:H15"/>
    <mergeCell ref="I15:K15"/>
    <mergeCell ref="L15:O15"/>
    <mergeCell ref="F12:H12"/>
    <mergeCell ref="I12:K12"/>
    <mergeCell ref="L12:O12"/>
    <mergeCell ref="F13:H13"/>
    <mergeCell ref="I13:K13"/>
    <mergeCell ref="L13:O13"/>
    <mergeCell ref="C2:Q2"/>
    <mergeCell ref="A4:N4"/>
    <mergeCell ref="A9:B9"/>
    <mergeCell ref="B11:C11"/>
    <mergeCell ref="D11:H11"/>
    <mergeCell ref="I11:K11"/>
    <mergeCell ref="L11:O11"/>
    <mergeCell ref="I10:P10"/>
    <mergeCell ref="C7:Q8"/>
  </mergeCells>
  <conditionalFormatting sqref="P12:P23">
    <cfRule type="iconSet" priority="2">
      <iconSet showValue="0">
        <cfvo type="percent" val="0"/>
        <cfvo type="num" val="0.85"/>
        <cfvo type="num" val="1"/>
      </iconSet>
    </cfRule>
  </conditionalFormatting>
  <conditionalFormatting sqref="P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4"/>
  <sheetViews>
    <sheetView topLeftCell="A37" workbookViewId="0">
      <selection activeCell="M15" sqref="M15:P15"/>
    </sheetView>
  </sheetViews>
  <sheetFormatPr defaultColWidth="8.85546875" defaultRowHeight="15" x14ac:dyDescent="0.2"/>
  <cols>
    <col min="1" max="1" width="9.42578125" style="23" customWidth="1"/>
    <col min="2" max="2" width="3" style="23" customWidth="1"/>
    <col min="3" max="3" width="7.140625" style="23" customWidth="1"/>
    <col min="4" max="5" width="0.85546875" style="23" customWidth="1"/>
    <col min="6" max="6" width="11.5703125" style="23" customWidth="1"/>
    <col min="7" max="8" width="1.7109375" style="23" customWidth="1"/>
    <col min="9" max="9" width="3.140625" style="23" customWidth="1"/>
    <col min="10" max="10" width="14.28515625" style="23" customWidth="1"/>
    <col min="11" max="11" width="2.28515625" style="23" customWidth="1"/>
    <col min="12" max="12" width="2" style="23" customWidth="1"/>
    <col min="13" max="13" width="9.5703125" style="23" customWidth="1"/>
    <col min="14" max="14" width="2.5703125" style="23" customWidth="1"/>
    <col min="15" max="15" width="2.7109375" style="23" customWidth="1"/>
    <col min="16" max="16" width="3.7109375" style="23" customWidth="1"/>
    <col min="17" max="17" width="3" style="23" customWidth="1"/>
    <col min="18" max="18" width="9.7109375" style="23" customWidth="1"/>
    <col min="19" max="16384" width="8.85546875" style="23"/>
  </cols>
  <sheetData>
    <row r="1" spans="1:18" ht="15" customHeight="1" x14ac:dyDescent="0.2"/>
    <row r="2" spans="1:18" ht="15.75" customHeight="1" x14ac:dyDescent="0.2">
      <c r="C2" s="141" t="s">
        <v>15</v>
      </c>
      <c r="D2" s="141"/>
      <c r="E2" s="141"/>
      <c r="F2" s="141"/>
      <c r="G2" s="141"/>
      <c r="H2" s="141"/>
      <c r="I2" s="141"/>
      <c r="J2" s="141"/>
      <c r="K2" s="141"/>
      <c r="L2" s="141"/>
      <c r="M2" s="141"/>
      <c r="N2" s="141"/>
      <c r="O2" s="141"/>
      <c r="P2" s="141"/>
      <c r="Q2" s="141"/>
      <c r="R2" s="141"/>
    </row>
    <row r="3" spans="1:18" ht="15.75" customHeight="1" x14ac:dyDescent="0.2">
      <c r="B3" s="95"/>
      <c r="C3" s="95"/>
      <c r="D3" s="95"/>
      <c r="E3" s="95"/>
      <c r="F3" s="95"/>
      <c r="G3" s="95"/>
      <c r="H3" s="95"/>
      <c r="I3" s="95"/>
      <c r="J3" s="95"/>
      <c r="K3" s="95"/>
      <c r="L3" s="95"/>
      <c r="M3" s="95"/>
      <c r="N3" s="95"/>
      <c r="O3" s="95"/>
    </row>
    <row r="4" spans="1:18" ht="22.15" customHeight="1" x14ac:dyDescent="0.2">
      <c r="A4" s="144"/>
      <c r="B4" s="144"/>
      <c r="C4" s="144"/>
      <c r="D4" s="144"/>
      <c r="E4" s="144"/>
      <c r="F4" s="144"/>
      <c r="G4" s="144"/>
      <c r="H4" s="144"/>
      <c r="I4" s="144"/>
      <c r="J4" s="144"/>
      <c r="K4" s="144"/>
      <c r="L4" s="144"/>
      <c r="M4" s="144"/>
      <c r="N4" s="144"/>
      <c r="O4" s="144"/>
    </row>
    <row r="5" spans="1:18" ht="14.45" customHeight="1" x14ac:dyDescent="0.2"/>
    <row r="6" spans="1:18" ht="15.6" customHeight="1" x14ac:dyDescent="0.2">
      <c r="C6" s="54" t="s">
        <v>24</v>
      </c>
      <c r="D6" s="27"/>
      <c r="E6" s="27"/>
    </row>
    <row r="7" spans="1:18" ht="14.45" customHeight="1" x14ac:dyDescent="0.2">
      <c r="C7" s="147" t="s">
        <v>58</v>
      </c>
      <c r="D7" s="147"/>
      <c r="E7" s="147"/>
      <c r="F7" s="147"/>
      <c r="G7" s="147"/>
      <c r="H7" s="147"/>
      <c r="I7" s="147"/>
      <c r="J7" s="147"/>
      <c r="K7" s="147"/>
      <c r="L7" s="147"/>
      <c r="M7" s="147"/>
      <c r="N7" s="147"/>
      <c r="O7" s="147"/>
      <c r="P7" s="147"/>
      <c r="Q7" s="147"/>
      <c r="R7" s="147"/>
    </row>
    <row r="8" spans="1:18" ht="14.45" customHeight="1" x14ac:dyDescent="0.2">
      <c r="C8" s="147"/>
      <c r="D8" s="147"/>
      <c r="E8" s="147"/>
      <c r="F8" s="147"/>
      <c r="G8" s="147"/>
      <c r="H8" s="147"/>
      <c r="I8" s="147"/>
      <c r="J8" s="147"/>
      <c r="K8" s="147"/>
      <c r="L8" s="147"/>
      <c r="M8" s="147"/>
      <c r="N8" s="147"/>
      <c r="O8" s="147"/>
      <c r="P8" s="147"/>
      <c r="Q8" s="147"/>
      <c r="R8" s="147"/>
    </row>
    <row r="9" spans="1:18" ht="14.45" customHeight="1" x14ac:dyDescent="0.2">
      <c r="B9" s="96"/>
      <c r="C9" s="21" t="s">
        <v>73</v>
      </c>
      <c r="D9" s="96"/>
      <c r="E9" s="96"/>
    </row>
    <row r="10" spans="1:18" ht="12" customHeight="1" x14ac:dyDescent="0.2">
      <c r="B10" s="96"/>
      <c r="C10" s="21"/>
      <c r="D10" s="96"/>
      <c r="E10" s="96"/>
    </row>
    <row r="11" spans="1:18" ht="14.45" customHeight="1" x14ac:dyDescent="0.2">
      <c r="B11" s="97" t="s">
        <v>45</v>
      </c>
      <c r="J11" s="148" t="s">
        <v>114</v>
      </c>
      <c r="K11" s="148"/>
      <c r="L11" s="148"/>
      <c r="M11" s="148"/>
      <c r="N11" s="148"/>
      <c r="O11" s="148"/>
      <c r="P11" s="148"/>
      <c r="Q11" s="148"/>
    </row>
    <row r="12" spans="1:18" ht="27.6" customHeight="1" x14ac:dyDescent="0.15">
      <c r="B12" s="145" t="s">
        <v>14</v>
      </c>
      <c r="C12" s="145"/>
      <c r="D12" s="94"/>
      <c r="E12" s="94"/>
      <c r="F12" s="146" t="s">
        <v>25</v>
      </c>
      <c r="G12" s="146"/>
      <c r="H12" s="146"/>
      <c r="I12" s="146"/>
      <c r="J12" s="146" t="s">
        <v>26</v>
      </c>
      <c r="K12" s="146"/>
      <c r="L12" s="146"/>
      <c r="M12" s="146" t="s">
        <v>79</v>
      </c>
      <c r="N12" s="146"/>
      <c r="O12" s="146"/>
      <c r="P12" s="146"/>
      <c r="Q12" s="122">
        <v>1</v>
      </c>
    </row>
    <row r="13" spans="1:18" ht="13.15" customHeight="1" x14ac:dyDescent="0.2">
      <c r="B13" s="99" t="s">
        <v>13</v>
      </c>
      <c r="C13" s="99"/>
      <c r="D13" s="99"/>
      <c r="E13" s="99"/>
      <c r="F13" s="142">
        <f>'[3]Dados Meta 3'!$F6</f>
        <v>4655</v>
      </c>
      <c r="G13" s="142"/>
      <c r="H13" s="142"/>
      <c r="I13" s="142"/>
      <c r="J13" s="142">
        <f>'[3]Dados Meta 3'!$H6</f>
        <v>9171</v>
      </c>
      <c r="K13" s="142"/>
      <c r="L13" s="142"/>
      <c r="M13" s="143">
        <f>'[3]Dados Meta 3'!$K6</f>
        <v>1</v>
      </c>
      <c r="N13" s="143"/>
      <c r="O13" s="143"/>
      <c r="P13" s="143"/>
      <c r="Q13" s="117">
        <f>'[3]1º Grau'!$Q12</f>
        <v>1</v>
      </c>
      <c r="R13" s="100"/>
    </row>
    <row r="14" spans="1:18" ht="13.15" customHeight="1" x14ac:dyDescent="0.2">
      <c r="B14" s="72" t="s">
        <v>12</v>
      </c>
      <c r="C14" s="72"/>
      <c r="D14" s="72"/>
      <c r="E14" s="72"/>
      <c r="F14" s="142">
        <f>'[3]Dados Meta 3'!$F7</f>
        <v>11417</v>
      </c>
      <c r="G14" s="142"/>
      <c r="H14" s="142"/>
      <c r="I14" s="142"/>
      <c r="J14" s="142">
        <f>'[3]Dados Meta 3'!$H7</f>
        <v>20283</v>
      </c>
      <c r="K14" s="142"/>
      <c r="L14" s="142"/>
      <c r="M14" s="143">
        <f>'[3]Dados Meta 3'!$K7</f>
        <v>1.0639846571539624</v>
      </c>
      <c r="N14" s="143"/>
      <c r="O14" s="143"/>
      <c r="P14" s="143"/>
      <c r="Q14" s="117">
        <f>'[3]1º Grau'!$Q13</f>
        <v>1.0639846571539624</v>
      </c>
      <c r="R14" s="100"/>
    </row>
    <row r="15" spans="1:18" ht="13.15" customHeight="1" x14ac:dyDescent="0.2">
      <c r="B15" s="99" t="s">
        <v>11</v>
      </c>
      <c r="C15" s="99"/>
      <c r="D15" s="99"/>
      <c r="E15" s="99"/>
      <c r="F15" s="142">
        <f>'[3]Dados Meta 3'!$F8</f>
        <v>13548</v>
      </c>
      <c r="G15" s="142"/>
      <c r="H15" s="142"/>
      <c r="I15" s="142"/>
      <c r="J15" s="142">
        <f>'[3]Dados Meta 3'!$H8</f>
        <v>24631</v>
      </c>
      <c r="K15" s="142"/>
      <c r="L15" s="142"/>
      <c r="M15" s="143">
        <f>'[3]Dados Meta 3'!$K8</f>
        <v>1.0678689140978652</v>
      </c>
      <c r="N15" s="143"/>
      <c r="O15" s="143"/>
      <c r="P15" s="143"/>
      <c r="Q15" s="117">
        <f>'[3]1º Grau'!$Q14</f>
        <v>1.0678689140978652</v>
      </c>
      <c r="R15" s="100"/>
    </row>
    <row r="16" spans="1:18" ht="13.15" customHeight="1" x14ac:dyDescent="0.2">
      <c r="A16" s="19"/>
      <c r="B16" s="72" t="s">
        <v>10</v>
      </c>
      <c r="C16" s="72"/>
      <c r="D16" s="72"/>
      <c r="E16" s="72"/>
      <c r="F16" s="142">
        <f>'[3]Dados Meta 3'!$F9</f>
        <v>13352</v>
      </c>
      <c r="G16" s="142"/>
      <c r="H16" s="142"/>
      <c r="I16" s="142"/>
      <c r="J16" s="142">
        <f>'[3]Dados Meta 3'!$H9</f>
        <v>23632</v>
      </c>
      <c r="K16" s="142"/>
      <c r="L16" s="142"/>
      <c r="M16" s="143">
        <f>'[3]Dados Meta 3'!$K9</f>
        <v>1.0781501891152852</v>
      </c>
      <c r="N16" s="143"/>
      <c r="O16" s="143"/>
      <c r="P16" s="143"/>
      <c r="Q16" s="117">
        <f>'[3]1º Grau'!$Q15</f>
        <v>1.0781501891152852</v>
      </c>
      <c r="R16" s="100"/>
    </row>
    <row r="17" spans="1:18" ht="13.15" customHeight="1" x14ac:dyDescent="0.2">
      <c r="A17" s="19"/>
      <c r="B17" s="99" t="s">
        <v>9</v>
      </c>
      <c r="C17" s="99"/>
      <c r="D17" s="99"/>
      <c r="E17" s="99"/>
      <c r="F17" s="142">
        <f>'[3]Dados Meta 3'!$F10</f>
        <v>14668</v>
      </c>
      <c r="G17" s="142"/>
      <c r="H17" s="142"/>
      <c r="I17" s="142"/>
      <c r="J17" s="142">
        <f>'[3]Dados Meta 3'!$H10</f>
        <v>25841</v>
      </c>
      <c r="K17" s="142"/>
      <c r="L17" s="142"/>
      <c r="M17" s="143">
        <f>'[3]Dados Meta 3'!$K10</f>
        <v>1.0853005970011638</v>
      </c>
      <c r="N17" s="143"/>
      <c r="O17" s="143"/>
      <c r="P17" s="143"/>
      <c r="Q17" s="117">
        <f>'[3]1º Grau'!$Q16</f>
        <v>1.0853005970011638</v>
      </c>
      <c r="R17" s="100"/>
    </row>
    <row r="18" spans="1:18" ht="13.15" customHeight="1" x14ac:dyDescent="0.2">
      <c r="A18" s="19"/>
      <c r="B18" s="72" t="s">
        <v>8</v>
      </c>
      <c r="C18" s="72"/>
      <c r="D18" s="72"/>
      <c r="E18" s="72"/>
      <c r="F18" s="142">
        <f>'[3]Dados Meta 3'!$F11</f>
        <v>14853</v>
      </c>
      <c r="G18" s="142"/>
      <c r="H18" s="142"/>
      <c r="I18" s="142"/>
      <c r="J18" s="142">
        <f>'[3]Dados Meta 3'!$H11</f>
        <v>26926</v>
      </c>
      <c r="K18" s="142"/>
      <c r="L18" s="142"/>
      <c r="M18" s="143">
        <f>'[3]Dados Meta 3'!$K11</f>
        <v>1.083299481383593</v>
      </c>
      <c r="N18" s="143"/>
      <c r="O18" s="143"/>
      <c r="P18" s="143"/>
      <c r="Q18" s="117">
        <f>'[3]1º Grau'!$Q17</f>
        <v>1.083299481383593</v>
      </c>
    </row>
    <row r="19" spans="1:18" ht="13.15" customHeight="1" x14ac:dyDescent="0.2">
      <c r="A19" s="19"/>
      <c r="B19" s="99" t="s">
        <v>7</v>
      </c>
      <c r="C19" s="99"/>
      <c r="D19" s="99"/>
      <c r="E19" s="99"/>
      <c r="F19" s="142">
        <f>'[3]Dados Meta 3'!$F12</f>
        <v>13944</v>
      </c>
      <c r="G19" s="142"/>
      <c r="H19" s="142"/>
      <c r="I19" s="142"/>
      <c r="J19" s="142">
        <f>'[3]Dados Meta 3'!$H12</f>
        <v>26121</v>
      </c>
      <c r="K19" s="142"/>
      <c r="L19" s="142"/>
      <c r="M19" s="143">
        <f>'[3]Dados Meta 3'!$K12</f>
        <v>1.0762267578073661</v>
      </c>
      <c r="N19" s="143"/>
      <c r="O19" s="143"/>
      <c r="P19" s="143"/>
      <c r="Q19" s="117">
        <f>'[3]1º Grau'!$Q18</f>
        <v>1.0762267578073661</v>
      </c>
    </row>
    <row r="20" spans="1:18" ht="13.15" customHeight="1" x14ac:dyDescent="0.2">
      <c r="B20" s="72" t="s">
        <v>6</v>
      </c>
      <c r="C20" s="72"/>
      <c r="D20" s="72"/>
      <c r="E20" s="72"/>
      <c r="F20" s="142">
        <f>'[3]Dados Meta 3'!$F13</f>
        <v>14651</v>
      </c>
      <c r="G20" s="142"/>
      <c r="H20" s="142"/>
      <c r="I20" s="142"/>
      <c r="J20" s="142">
        <f>'[3]Dados Meta 3'!$H13</f>
        <v>28416</v>
      </c>
      <c r="K20" s="142"/>
      <c r="L20" s="142"/>
      <c r="M20" s="143">
        <f>'[3]Dados Meta 3'!$K13</f>
        <v>1.0653401737251484</v>
      </c>
      <c r="N20" s="143"/>
      <c r="O20" s="143"/>
      <c r="P20" s="143"/>
      <c r="Q20" s="117">
        <f>'[3]1º Grau'!$Q19</f>
        <v>1.0653401737251484</v>
      </c>
    </row>
    <row r="21" spans="1:18" ht="13.15" customHeight="1" x14ac:dyDescent="0.2">
      <c r="B21" s="99" t="s">
        <v>5</v>
      </c>
      <c r="C21" s="99"/>
      <c r="D21" s="99"/>
      <c r="E21" s="99"/>
      <c r="F21" s="142">
        <f>'[3]Dados Meta 3'!$F14</f>
        <v>14577</v>
      </c>
      <c r="G21" s="142"/>
      <c r="H21" s="142"/>
      <c r="I21" s="142"/>
      <c r="J21" s="142">
        <f>'[3]Dados Meta 3'!$H14</f>
        <v>27336</v>
      </c>
      <c r="K21" s="142"/>
      <c r="L21" s="142"/>
      <c r="M21" s="143">
        <f>'[3]Dados Meta 3'!$K14</f>
        <v>1.0620503464827828</v>
      </c>
      <c r="N21" s="143"/>
      <c r="O21" s="143"/>
      <c r="P21" s="143"/>
      <c r="Q21" s="117">
        <f>'[3]1º Grau'!$Q20</f>
        <v>1.0620503464827828</v>
      </c>
    </row>
    <row r="22" spans="1:18" ht="13.15" customHeight="1" x14ac:dyDescent="0.2">
      <c r="B22" s="72" t="s">
        <v>4</v>
      </c>
      <c r="C22" s="72"/>
      <c r="D22" s="72"/>
      <c r="E22" s="72"/>
      <c r="F22" s="142">
        <f>'[3]Dados Meta 3'!$F15</f>
        <v>13384</v>
      </c>
      <c r="G22" s="142"/>
      <c r="H22" s="142"/>
      <c r="I22" s="142"/>
      <c r="J22" s="142">
        <f>'[3]Dados Meta 3'!$H15</f>
        <v>26620</v>
      </c>
      <c r="K22" s="142"/>
      <c r="L22" s="142"/>
      <c r="M22" s="143">
        <f>'[3]Dados Meta 3'!$K15</f>
        <v>1.0529512458554935</v>
      </c>
      <c r="N22" s="143"/>
      <c r="O22" s="143"/>
      <c r="P22" s="143"/>
      <c r="Q22" s="117">
        <f>'[3]1º Grau'!$Q21</f>
        <v>1.0529512458554935</v>
      </c>
    </row>
    <row r="23" spans="1:18" ht="13.15" customHeight="1" x14ac:dyDescent="0.2">
      <c r="B23" s="99" t="s">
        <v>3</v>
      </c>
      <c r="C23" s="99"/>
      <c r="D23" s="99"/>
      <c r="E23" s="99"/>
      <c r="F23" s="142">
        <f>'[3]Dados Meta 3'!$F16</f>
        <v>13629</v>
      </c>
      <c r="G23" s="142"/>
      <c r="H23" s="142"/>
      <c r="I23" s="142"/>
      <c r="J23" s="142">
        <f>'[3]Dados Meta 3'!$H16</f>
        <v>26980</v>
      </c>
      <c r="K23" s="142"/>
      <c r="L23" s="142"/>
      <c r="M23" s="143">
        <f>'[3]Dados Meta 3'!$K16</f>
        <v>1.0460569075336354</v>
      </c>
      <c r="N23" s="143"/>
      <c r="O23" s="143"/>
      <c r="P23" s="143"/>
      <c r="Q23" s="117">
        <f>'[3]1º Grau'!$Q22</f>
        <v>1.0460569075336354</v>
      </c>
    </row>
    <row r="24" spans="1:18" ht="13.15" customHeight="1" x14ac:dyDescent="0.2">
      <c r="B24" s="72" t="s">
        <v>2</v>
      </c>
      <c r="C24" s="72"/>
      <c r="D24" s="72"/>
      <c r="E24" s="72"/>
      <c r="F24" s="142">
        <f>'[3]Dados Meta 3'!$F17</f>
        <v>7758</v>
      </c>
      <c r="G24" s="142"/>
      <c r="H24" s="142"/>
      <c r="I24" s="142"/>
      <c r="J24" s="142">
        <f>'[3]Dados Meta 3'!$H17</f>
        <v>17118</v>
      </c>
      <c r="K24" s="142"/>
      <c r="L24" s="142"/>
      <c r="M24" s="143">
        <f>'[3]Dados Meta 3'!$K17</f>
        <v>1.0362391241435864</v>
      </c>
      <c r="N24" s="143"/>
      <c r="O24" s="143"/>
      <c r="P24" s="143"/>
      <c r="Q24" s="117">
        <f>'[3]1º Grau'!$Q23</f>
        <v>1.0362391241435864</v>
      </c>
    </row>
    <row r="25" spans="1:18" ht="14.45" customHeight="1" x14ac:dyDescent="0.2">
      <c r="B25" s="145" t="s">
        <v>1</v>
      </c>
      <c r="C25" s="145"/>
      <c r="D25" s="94"/>
      <c r="E25" s="94"/>
      <c r="F25" s="150">
        <f>SUM(F13:F24)</f>
        <v>150436</v>
      </c>
      <c r="G25" s="150"/>
      <c r="H25" s="150"/>
      <c r="I25" s="150"/>
      <c r="J25" s="150">
        <f>SUM(J13:J24)</f>
        <v>283075</v>
      </c>
      <c r="K25" s="150"/>
      <c r="L25" s="150"/>
      <c r="M25" s="151">
        <f>'[3]Dados Meta 3'!$K$18</f>
        <v>1.0362391241435864</v>
      </c>
      <c r="N25" s="151"/>
      <c r="O25" s="151"/>
      <c r="P25" s="151"/>
      <c r="Q25" s="120">
        <f t="shared" ref="Q25" si="0">M25</f>
        <v>1.0362391241435864</v>
      </c>
    </row>
    <row r="26" spans="1:18" ht="13.15" customHeight="1" x14ac:dyDescent="0.2">
      <c r="B26" s="101" t="s">
        <v>74</v>
      </c>
      <c r="C26" s="101"/>
      <c r="D26" s="101"/>
      <c r="E26" s="101"/>
      <c r="F26" s="101"/>
      <c r="G26" s="101" t="s">
        <v>92</v>
      </c>
      <c r="I26" s="101"/>
      <c r="J26" s="101"/>
      <c r="L26" s="101" t="s">
        <v>69</v>
      </c>
      <c r="O26" s="101" t="s">
        <v>94</v>
      </c>
    </row>
    <row r="27" spans="1:18" ht="13.15" customHeight="1" x14ac:dyDescent="0.2">
      <c r="B27" s="101"/>
      <c r="C27" s="101"/>
      <c r="D27" s="101"/>
      <c r="E27" s="101"/>
      <c r="G27" s="101"/>
      <c r="H27" s="101"/>
      <c r="L27" s="101"/>
    </row>
    <row r="28" spans="1:18" ht="13.15" customHeight="1" x14ac:dyDescent="0.2">
      <c r="B28" s="101"/>
      <c r="C28" s="101"/>
      <c r="D28" s="101"/>
      <c r="E28" s="101"/>
      <c r="G28" s="101"/>
      <c r="H28" s="101"/>
      <c r="I28" s="101"/>
      <c r="J28" s="101"/>
      <c r="K28" s="101"/>
      <c r="L28" s="101"/>
      <c r="M28" s="101"/>
      <c r="N28" s="101"/>
      <c r="P28" s="17"/>
    </row>
    <row r="29" spans="1:18" ht="13.15" customHeight="1" x14ac:dyDescent="0.2">
      <c r="B29" s="101"/>
      <c r="C29" s="101"/>
      <c r="D29" s="101"/>
      <c r="E29" s="101"/>
      <c r="I29" s="101"/>
      <c r="J29" s="101"/>
      <c r="K29" s="101"/>
      <c r="L29" s="101"/>
      <c r="M29" s="101"/>
      <c r="N29" s="101"/>
      <c r="P29" s="17"/>
    </row>
    <row r="30" spans="1:18" ht="14.45" customHeight="1" x14ac:dyDescent="0.2">
      <c r="P30" s="17"/>
    </row>
    <row r="31" spans="1:18" ht="14.45" customHeight="1" x14ac:dyDescent="0.2"/>
    <row r="32" spans="1:18" ht="14.45" customHeight="1" x14ac:dyDescent="0.2"/>
    <row r="33" spans="2:17" ht="14.45" customHeight="1" x14ac:dyDescent="0.2"/>
    <row r="34" spans="2:17" ht="14.45" customHeight="1" x14ac:dyDescent="0.2"/>
    <row r="35" spans="2:17" ht="14.45" customHeight="1" x14ac:dyDescent="0.2"/>
    <row r="36" spans="2:17" ht="14.45" customHeight="1" x14ac:dyDescent="0.2"/>
    <row r="37" spans="2:17" ht="14.45" customHeight="1" x14ac:dyDescent="0.2"/>
    <row r="38" spans="2:17" ht="14.45" customHeight="1" x14ac:dyDescent="0.2"/>
    <row r="39" spans="2:17" ht="14.45" customHeight="1" x14ac:dyDescent="0.2"/>
    <row r="47" spans="2:17" ht="14.45" customHeight="1" x14ac:dyDescent="0.2">
      <c r="Q47" s="19"/>
    </row>
    <row r="48" spans="2:17" x14ac:dyDescent="0.2">
      <c r="B48" s="19"/>
      <c r="C48" s="152" t="s">
        <v>104</v>
      </c>
      <c r="D48" s="152"/>
      <c r="E48" s="152"/>
      <c r="F48" s="152"/>
      <c r="G48" s="152"/>
      <c r="H48" s="152"/>
      <c r="I48" s="152"/>
      <c r="J48" s="152"/>
      <c r="K48" s="152"/>
      <c r="L48" s="152"/>
      <c r="M48" s="152"/>
      <c r="N48" s="152"/>
      <c r="O48" s="152"/>
      <c r="P48" s="152"/>
      <c r="Q48" s="19"/>
    </row>
    <row r="49" spans="1:17" ht="18" customHeight="1" x14ac:dyDescent="0.2">
      <c r="B49" s="19"/>
      <c r="C49" s="152"/>
      <c r="D49" s="152"/>
      <c r="E49" s="152"/>
      <c r="F49" s="152"/>
      <c r="G49" s="152"/>
      <c r="H49" s="152"/>
      <c r="I49" s="152"/>
      <c r="J49" s="152"/>
      <c r="K49" s="152"/>
      <c r="L49" s="152"/>
      <c r="M49" s="152"/>
      <c r="N49" s="152"/>
      <c r="O49" s="152"/>
      <c r="P49" s="152"/>
      <c r="Q49" s="19"/>
    </row>
    <row r="50" spans="1:17" ht="18" customHeight="1" x14ac:dyDescent="0.2">
      <c r="B50" s="19"/>
      <c r="C50" s="152"/>
      <c r="D50" s="152"/>
      <c r="E50" s="152"/>
      <c r="F50" s="152"/>
      <c r="G50" s="152"/>
      <c r="H50" s="152"/>
      <c r="I50" s="152"/>
      <c r="J50" s="152"/>
      <c r="K50" s="152"/>
      <c r="L50" s="152"/>
      <c r="M50" s="152"/>
      <c r="N50" s="152"/>
      <c r="O50" s="152"/>
      <c r="P50" s="152"/>
      <c r="Q50" s="19"/>
    </row>
    <row r="51" spans="1:17" ht="18" customHeight="1" x14ac:dyDescent="0.2">
      <c r="B51" s="19"/>
      <c r="C51" s="152"/>
      <c r="D51" s="152"/>
      <c r="E51" s="152"/>
      <c r="F51" s="152"/>
      <c r="G51" s="152"/>
      <c r="H51" s="152"/>
      <c r="I51" s="152"/>
      <c r="J51" s="152"/>
      <c r="K51" s="152"/>
      <c r="L51" s="152"/>
      <c r="M51" s="152"/>
      <c r="N51" s="152"/>
      <c r="O51" s="152"/>
      <c r="P51" s="152"/>
      <c r="Q51" s="30"/>
    </row>
    <row r="52" spans="1:17" ht="18" customHeight="1" x14ac:dyDescent="0.2">
      <c r="C52" s="152"/>
      <c r="D52" s="152"/>
      <c r="E52" s="152"/>
      <c r="F52" s="152"/>
      <c r="G52" s="152"/>
      <c r="H52" s="152"/>
      <c r="I52" s="152"/>
      <c r="J52" s="152"/>
      <c r="K52" s="152"/>
      <c r="L52" s="152"/>
      <c r="M52" s="152"/>
      <c r="N52" s="152"/>
      <c r="O52" s="152"/>
      <c r="P52" s="152"/>
      <c r="Q52" s="19"/>
    </row>
    <row r="53" spans="1:17" ht="18" customHeight="1" x14ac:dyDescent="0.2"/>
    <row r="54" spans="1:17" x14ac:dyDescent="0.2">
      <c r="A54" s="103" t="s">
        <v>31</v>
      </c>
    </row>
  </sheetData>
  <mergeCells count="49">
    <mergeCell ref="B25:C25"/>
    <mergeCell ref="F25:I25"/>
    <mergeCell ref="J25:L25"/>
    <mergeCell ref="C48:P52"/>
    <mergeCell ref="F23:I23"/>
    <mergeCell ref="J23:L23"/>
    <mergeCell ref="M23:P23"/>
    <mergeCell ref="F24:I24"/>
    <mergeCell ref="J24:L24"/>
    <mergeCell ref="M24:P24"/>
    <mergeCell ref="F21:I21"/>
    <mergeCell ref="J21:L21"/>
    <mergeCell ref="M21:P21"/>
    <mergeCell ref="F22:I22"/>
    <mergeCell ref="J22:L22"/>
    <mergeCell ref="M22:P22"/>
    <mergeCell ref="F19:I19"/>
    <mergeCell ref="J19:L19"/>
    <mergeCell ref="M19:P19"/>
    <mergeCell ref="F20:I20"/>
    <mergeCell ref="J20:L20"/>
    <mergeCell ref="M20:P20"/>
    <mergeCell ref="F17:I17"/>
    <mergeCell ref="J17:L17"/>
    <mergeCell ref="M17:P17"/>
    <mergeCell ref="F18:I18"/>
    <mergeCell ref="J18:L18"/>
    <mergeCell ref="M18:P18"/>
    <mergeCell ref="J15:L15"/>
    <mergeCell ref="M15:P15"/>
    <mergeCell ref="F16:I16"/>
    <mergeCell ref="J16:L16"/>
    <mergeCell ref="M16:P16"/>
    <mergeCell ref="M12:P12"/>
    <mergeCell ref="C2:R2"/>
    <mergeCell ref="M25:P25"/>
    <mergeCell ref="A4:O4"/>
    <mergeCell ref="C7:R8"/>
    <mergeCell ref="B12:C12"/>
    <mergeCell ref="F12:I12"/>
    <mergeCell ref="J12:L12"/>
    <mergeCell ref="J11:Q11"/>
    <mergeCell ref="F13:I13"/>
    <mergeCell ref="J13:L13"/>
    <mergeCell ref="M13:P13"/>
    <mergeCell ref="F14:I14"/>
    <mergeCell ref="J14:L14"/>
    <mergeCell ref="M14:P14"/>
    <mergeCell ref="F15:I15"/>
  </mergeCells>
  <conditionalFormatting sqref="Q13:Q24">
    <cfRule type="iconSet" priority="3">
      <iconSet showValue="0">
        <cfvo type="percent" val="0"/>
        <cfvo type="num" val="0.85"/>
        <cfvo type="num" val="1"/>
      </iconSet>
    </cfRule>
  </conditionalFormatting>
  <conditionalFormatting sqref="Q25">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workbookViewId="0">
      <selection activeCell="P15" sqref="P15"/>
    </sheetView>
  </sheetViews>
  <sheetFormatPr defaultColWidth="8.85546875" defaultRowHeight="15" x14ac:dyDescent="0.25"/>
  <cols>
    <col min="1" max="1" width="9.42578125" style="8" customWidth="1"/>
    <col min="2" max="2" width="3" style="8" customWidth="1"/>
    <col min="3" max="3" width="7.140625" style="8" customWidth="1"/>
    <col min="4" max="5" width="0.85546875" style="8" customWidth="1"/>
    <col min="6" max="6" width="11.5703125" style="8" customWidth="1"/>
    <col min="7" max="8" width="1.7109375" style="8" customWidth="1"/>
    <col min="9" max="9" width="3.140625" style="8" customWidth="1"/>
    <col min="10" max="10" width="14.28515625" style="8" customWidth="1"/>
    <col min="11" max="11" width="2.28515625" style="8" customWidth="1"/>
    <col min="12" max="12" width="2" style="8" customWidth="1"/>
    <col min="13" max="13" width="9.5703125" style="8" customWidth="1"/>
    <col min="14" max="14" width="2.5703125" style="8" customWidth="1"/>
    <col min="15" max="15" width="2.7109375" style="8" customWidth="1"/>
    <col min="16" max="16" width="3.7109375" style="8" customWidth="1"/>
    <col min="17" max="17" width="3" style="8" customWidth="1"/>
    <col min="18" max="18" width="9.7109375" style="8" customWidth="1"/>
    <col min="19" max="16384" width="8.85546875" style="8"/>
  </cols>
  <sheetData>
    <row r="1" spans="1:25" ht="15" customHeight="1" x14ac:dyDescent="0.25"/>
    <row r="2" spans="1:25" ht="15.75" customHeight="1" x14ac:dyDescent="0.25">
      <c r="C2" s="154" t="s">
        <v>15</v>
      </c>
      <c r="D2" s="154"/>
      <c r="E2" s="154"/>
      <c r="F2" s="154"/>
      <c r="G2" s="154"/>
      <c r="H2" s="154"/>
      <c r="I2" s="154"/>
      <c r="J2" s="154"/>
      <c r="K2" s="154"/>
      <c r="L2" s="154"/>
      <c r="M2" s="154"/>
      <c r="N2" s="154"/>
      <c r="O2" s="154"/>
      <c r="P2" s="154"/>
      <c r="Q2" s="154"/>
      <c r="R2" s="154"/>
    </row>
    <row r="3" spans="1:25" ht="15.75" customHeight="1" x14ac:dyDescent="0.25">
      <c r="B3" s="9"/>
      <c r="C3" s="9"/>
      <c r="D3" s="9"/>
      <c r="E3" s="9"/>
      <c r="F3" s="9"/>
      <c r="G3" s="9"/>
      <c r="H3" s="9"/>
      <c r="I3" s="9"/>
      <c r="J3" s="9"/>
      <c r="K3" s="9"/>
      <c r="L3" s="9"/>
      <c r="M3" s="9"/>
      <c r="N3" s="9"/>
      <c r="O3" s="9"/>
    </row>
    <row r="4" spans="1:25" ht="22.15" customHeight="1" x14ac:dyDescent="0.25">
      <c r="A4" s="144"/>
      <c r="B4" s="144"/>
      <c r="C4" s="144"/>
      <c r="D4" s="144"/>
      <c r="E4" s="144"/>
      <c r="F4" s="144"/>
      <c r="G4" s="144"/>
      <c r="H4" s="144"/>
      <c r="I4" s="144"/>
      <c r="J4" s="144"/>
      <c r="K4" s="144"/>
      <c r="L4" s="144"/>
      <c r="M4" s="144"/>
      <c r="N4" s="144"/>
      <c r="O4" s="144"/>
    </row>
    <row r="5" spans="1:25" ht="14.45" customHeight="1" x14ac:dyDescent="0.25"/>
    <row r="6" spans="1:25" ht="15.6" customHeight="1" x14ac:dyDescent="0.25">
      <c r="C6" s="54" t="s">
        <v>59</v>
      </c>
      <c r="D6" s="27"/>
      <c r="E6" s="27"/>
    </row>
    <row r="7" spans="1:25" ht="14.45" customHeight="1" x14ac:dyDescent="0.25">
      <c r="C7" s="161" t="s">
        <v>111</v>
      </c>
      <c r="D7" s="161"/>
      <c r="E7" s="161"/>
      <c r="F7" s="161"/>
      <c r="G7" s="161"/>
      <c r="H7" s="161"/>
      <c r="I7" s="161"/>
      <c r="J7" s="161"/>
      <c r="K7" s="161"/>
      <c r="L7" s="161"/>
      <c r="M7" s="161"/>
      <c r="N7" s="161"/>
      <c r="O7" s="161"/>
      <c r="P7" s="161"/>
      <c r="Q7" s="161"/>
      <c r="R7" s="161"/>
    </row>
    <row r="8" spans="1:25" ht="14.45" customHeight="1" x14ac:dyDescent="0.25">
      <c r="C8" s="161"/>
      <c r="D8" s="161"/>
      <c r="E8" s="161"/>
      <c r="F8" s="161"/>
      <c r="G8" s="161"/>
      <c r="H8" s="161"/>
      <c r="I8" s="161"/>
      <c r="J8" s="161"/>
      <c r="K8" s="161"/>
      <c r="L8" s="161"/>
      <c r="M8" s="161"/>
      <c r="N8" s="161"/>
      <c r="O8" s="161"/>
      <c r="P8" s="161"/>
      <c r="Q8" s="161"/>
      <c r="R8" s="161"/>
    </row>
    <row r="9" spans="1:25" ht="12" customHeight="1" x14ac:dyDescent="0.25">
      <c r="C9" s="161"/>
      <c r="D9" s="161"/>
      <c r="E9" s="161"/>
      <c r="F9" s="161"/>
      <c r="G9" s="161"/>
      <c r="H9" s="161"/>
      <c r="I9" s="161"/>
      <c r="J9" s="161"/>
      <c r="K9" s="161"/>
      <c r="L9" s="161"/>
      <c r="M9" s="161"/>
      <c r="N9" s="161"/>
      <c r="O9" s="161"/>
      <c r="P9" s="161"/>
      <c r="Q9" s="161"/>
      <c r="R9" s="161"/>
    </row>
    <row r="10" spans="1:25" ht="14.45" customHeight="1" x14ac:dyDescent="0.25">
      <c r="B10" s="55" t="s">
        <v>16</v>
      </c>
      <c r="J10" s="148" t="s">
        <v>114</v>
      </c>
      <c r="K10" s="148"/>
      <c r="L10" s="148"/>
      <c r="M10" s="148"/>
      <c r="N10" s="148"/>
      <c r="O10" s="148"/>
      <c r="P10" s="148"/>
      <c r="Q10" s="148"/>
    </row>
    <row r="11" spans="1:25" ht="27.6" customHeight="1" x14ac:dyDescent="0.25">
      <c r="B11" s="145" t="s">
        <v>14</v>
      </c>
      <c r="C11" s="145"/>
      <c r="D11" s="4"/>
      <c r="E11" s="4"/>
      <c r="F11" s="146" t="s">
        <v>60</v>
      </c>
      <c r="G11" s="146"/>
      <c r="H11" s="146"/>
      <c r="I11" s="146"/>
      <c r="J11" s="146" t="s">
        <v>81</v>
      </c>
      <c r="K11" s="146"/>
      <c r="L11" s="146"/>
      <c r="M11" s="146" t="s">
        <v>79</v>
      </c>
      <c r="N11" s="146"/>
      <c r="O11" s="146"/>
      <c r="P11" s="146"/>
      <c r="Q11" s="122">
        <v>2</v>
      </c>
    </row>
    <row r="12" spans="1:25" ht="13.15" customHeight="1" x14ac:dyDescent="0.25">
      <c r="B12" s="10" t="s">
        <v>13</v>
      </c>
      <c r="C12" s="10"/>
      <c r="D12" s="10"/>
      <c r="E12" s="10"/>
      <c r="F12" s="158">
        <f>'[4]2021'!$F2</f>
        <v>16658</v>
      </c>
      <c r="G12" s="158"/>
      <c r="H12" s="158"/>
      <c r="I12" s="158"/>
      <c r="J12" s="159">
        <f>'[4]2021'!$N2</f>
        <v>0.96206298210771857</v>
      </c>
      <c r="K12" s="159"/>
      <c r="L12" s="159"/>
      <c r="M12" s="160">
        <f>42.19%/J12</f>
        <v>0.43853677757737636</v>
      </c>
      <c r="N12" s="160"/>
      <c r="O12" s="160"/>
      <c r="P12" s="160"/>
      <c r="Q12" s="116">
        <f>M12</f>
        <v>0.43853677757737636</v>
      </c>
      <c r="R12" s="11"/>
    </row>
    <row r="13" spans="1:25" ht="13.15" customHeight="1" x14ac:dyDescent="0.25">
      <c r="B13" s="5" t="s">
        <v>12</v>
      </c>
      <c r="C13" s="5"/>
      <c r="D13" s="5"/>
      <c r="E13" s="5"/>
      <c r="F13" s="158">
        <f>'[4]2021'!$F3</f>
        <v>33575</v>
      </c>
      <c r="G13" s="158"/>
      <c r="H13" s="158"/>
      <c r="I13" s="158"/>
      <c r="J13" s="159">
        <f>'[4]2021'!$N3</f>
        <v>0.89440503836833607</v>
      </c>
      <c r="K13" s="159"/>
      <c r="L13" s="159"/>
      <c r="M13" s="160">
        <f t="shared" ref="M13:M14" si="0">42.19%/J13</f>
        <v>0.47171022288701836</v>
      </c>
      <c r="N13" s="160"/>
      <c r="O13" s="160"/>
      <c r="P13" s="160"/>
      <c r="Q13" s="116">
        <f t="shared" ref="Q13:Q23" si="1">M13</f>
        <v>0.47171022288701836</v>
      </c>
      <c r="R13" s="11"/>
    </row>
    <row r="14" spans="1:25" ht="13.15" customHeight="1" x14ac:dyDescent="0.25">
      <c r="B14" s="10" t="s">
        <v>11</v>
      </c>
      <c r="C14" s="10"/>
      <c r="D14" s="10"/>
      <c r="E14" s="10"/>
      <c r="F14" s="158">
        <f>'[4]2021'!$F4</f>
        <v>34903</v>
      </c>
      <c r="G14" s="158"/>
      <c r="H14" s="158"/>
      <c r="I14" s="158"/>
      <c r="J14" s="159">
        <f>'[4]2021'!$N4</f>
        <v>0.83448754809768544</v>
      </c>
      <c r="K14" s="159"/>
      <c r="L14" s="159"/>
      <c r="M14" s="160">
        <f t="shared" si="0"/>
        <v>0.50557974287545893</v>
      </c>
      <c r="N14" s="160"/>
      <c r="O14" s="160"/>
      <c r="P14" s="160"/>
      <c r="Q14" s="116">
        <f t="shared" si="1"/>
        <v>0.50557974287545893</v>
      </c>
      <c r="R14" s="11"/>
    </row>
    <row r="15" spans="1:25" ht="13.15" customHeight="1" x14ac:dyDescent="0.25">
      <c r="A15" s="12"/>
      <c r="B15" s="5" t="s">
        <v>10</v>
      </c>
      <c r="C15" s="5"/>
      <c r="D15" s="5"/>
      <c r="E15" s="5"/>
      <c r="F15" s="158">
        <f>'[4]2021'!$F5</f>
        <v>34158</v>
      </c>
      <c r="G15" s="158"/>
      <c r="H15" s="158"/>
      <c r="I15" s="158"/>
      <c r="J15" s="159">
        <f>'[4]2021'!$N5</f>
        <v>0.7831627039050465</v>
      </c>
      <c r="K15" s="159"/>
      <c r="L15" s="159"/>
      <c r="M15" s="160">
        <f t="shared" ref="M15:M16" si="2">42.19%/J15</f>
        <v>0.53871308975299814</v>
      </c>
      <c r="N15" s="160"/>
      <c r="O15" s="160"/>
      <c r="P15" s="160"/>
      <c r="Q15" s="116">
        <f t="shared" si="1"/>
        <v>0.53871308975299814</v>
      </c>
      <c r="R15" s="11"/>
      <c r="U15" s="13"/>
      <c r="V15" s="13"/>
      <c r="W15" s="13"/>
      <c r="X15" s="13"/>
      <c r="Y15" s="13"/>
    </row>
    <row r="16" spans="1:25" ht="13.15" customHeight="1" x14ac:dyDescent="0.25">
      <c r="A16" s="14"/>
      <c r="B16" s="10" t="s">
        <v>9</v>
      </c>
      <c r="C16" s="10"/>
      <c r="D16" s="10"/>
      <c r="E16" s="10"/>
      <c r="F16" s="158">
        <f>'[4]2021'!$F6</f>
        <v>42927</v>
      </c>
      <c r="G16" s="158"/>
      <c r="H16" s="158"/>
      <c r="I16" s="158"/>
      <c r="J16" s="159">
        <f>'[4]2021'!$N6</f>
        <v>0.7241954197018825</v>
      </c>
      <c r="K16" s="159"/>
      <c r="L16" s="159"/>
      <c r="M16" s="160">
        <f t="shared" si="2"/>
        <v>0.58257755920864085</v>
      </c>
      <c r="N16" s="160"/>
      <c r="O16" s="160"/>
      <c r="P16" s="160"/>
      <c r="Q16" s="116">
        <f t="shared" si="1"/>
        <v>0.58257755920864085</v>
      </c>
      <c r="R16" s="11"/>
      <c r="T16" s="13"/>
      <c r="U16" s="13"/>
      <c r="V16" s="13"/>
      <c r="W16" s="13"/>
      <c r="X16" s="13"/>
      <c r="Y16" s="13"/>
    </row>
    <row r="17" spans="1:25" ht="13.15" customHeight="1" x14ac:dyDescent="0.25">
      <c r="A17" s="14"/>
      <c r="B17" s="5" t="s">
        <v>8</v>
      </c>
      <c r="C17" s="5"/>
      <c r="D17" s="5"/>
      <c r="E17" s="5"/>
      <c r="F17" s="158">
        <f>'[4]2021'!$F7</f>
        <v>41411</v>
      </c>
      <c r="G17" s="158"/>
      <c r="H17" s="158"/>
      <c r="I17" s="158"/>
      <c r="J17" s="159">
        <f>'[4]2021'!$N7</f>
        <v>0.67433725743710204</v>
      </c>
      <c r="K17" s="159"/>
      <c r="L17" s="159"/>
      <c r="M17" s="160">
        <f t="shared" ref="M17" si="3">42.19%/J17</f>
        <v>0.6256513270577404</v>
      </c>
      <c r="N17" s="160"/>
      <c r="O17" s="160"/>
      <c r="P17" s="160"/>
      <c r="Q17" s="116">
        <f t="shared" si="1"/>
        <v>0.6256513270577404</v>
      </c>
      <c r="T17" s="13"/>
      <c r="U17" s="13"/>
      <c r="V17" s="13"/>
      <c r="W17" s="13"/>
      <c r="X17" s="13"/>
      <c r="Y17" s="13"/>
    </row>
    <row r="18" spans="1:25" ht="13.15" customHeight="1" x14ac:dyDescent="0.25">
      <c r="A18" s="14"/>
      <c r="B18" s="10" t="s">
        <v>7</v>
      </c>
      <c r="C18" s="10"/>
      <c r="D18" s="10"/>
      <c r="E18" s="10"/>
      <c r="F18" s="158">
        <f>'[4]2021'!$F8</f>
        <v>40578</v>
      </c>
      <c r="G18" s="158"/>
      <c r="H18" s="158"/>
      <c r="I18" s="158"/>
      <c r="J18" s="159">
        <f>'[4]2021'!$N8</f>
        <v>0.63214157072734045</v>
      </c>
      <c r="K18" s="159"/>
      <c r="L18" s="159"/>
      <c r="M18" s="160">
        <f t="shared" ref="M18" si="4">42.19%/J18</f>
        <v>0.66741378757065917</v>
      </c>
      <c r="N18" s="160"/>
      <c r="O18" s="160"/>
      <c r="P18" s="160"/>
      <c r="Q18" s="116">
        <f t="shared" si="1"/>
        <v>0.66741378757065917</v>
      </c>
      <c r="T18" s="13"/>
      <c r="U18" s="13"/>
      <c r="V18" s="13"/>
      <c r="W18" s="13"/>
      <c r="X18" s="13"/>
      <c r="Y18" s="13"/>
    </row>
    <row r="19" spans="1:25" ht="13.15" customHeight="1" x14ac:dyDescent="0.25">
      <c r="B19" s="5" t="s">
        <v>6</v>
      </c>
      <c r="C19" s="5"/>
      <c r="D19" s="5"/>
      <c r="E19" s="5"/>
      <c r="F19" s="158">
        <f>'[4]2021'!$F9</f>
        <v>40407</v>
      </c>
      <c r="G19" s="158"/>
      <c r="H19" s="158"/>
      <c r="I19" s="158"/>
      <c r="J19" s="159">
        <f>'[4]2021'!$N9</f>
        <v>0.59464739401729005</v>
      </c>
      <c r="K19" s="159"/>
      <c r="L19" s="159"/>
      <c r="M19" s="160">
        <f t="shared" ref="M19" si="5">42.19%/J19</f>
        <v>0.70949608834531064</v>
      </c>
      <c r="N19" s="160"/>
      <c r="O19" s="160"/>
      <c r="P19" s="160"/>
      <c r="Q19" s="116">
        <f t="shared" si="1"/>
        <v>0.70949608834531064</v>
      </c>
      <c r="T19" s="13"/>
      <c r="U19" s="13"/>
      <c r="V19" s="13"/>
      <c r="W19" s="13"/>
      <c r="X19" s="13"/>
      <c r="Y19" s="13"/>
    </row>
    <row r="20" spans="1:25" ht="13.15" customHeight="1" x14ac:dyDescent="0.25">
      <c r="B20" s="10" t="s">
        <v>5</v>
      </c>
      <c r="C20" s="10"/>
      <c r="D20" s="10"/>
      <c r="E20" s="10"/>
      <c r="F20" s="158">
        <f>'[4]2021'!$F10</f>
        <v>39948</v>
      </c>
      <c r="G20" s="158"/>
      <c r="H20" s="158"/>
      <c r="I20" s="158"/>
      <c r="J20" s="159">
        <f>'[4]2021'!$N10</f>
        <v>0.56043750558941574</v>
      </c>
      <c r="K20" s="159"/>
      <c r="L20" s="159"/>
      <c r="M20" s="160">
        <f t="shared" ref="M20" si="6">42.19%/J20</f>
        <v>0.75280472094080331</v>
      </c>
      <c r="N20" s="160"/>
      <c r="O20" s="160"/>
      <c r="P20" s="160"/>
      <c r="Q20" s="116">
        <f t="shared" si="1"/>
        <v>0.75280472094080331</v>
      </c>
      <c r="T20" s="13"/>
      <c r="U20" s="13"/>
      <c r="V20" s="13"/>
      <c r="W20" s="13"/>
      <c r="X20" s="13"/>
      <c r="Y20" s="13"/>
    </row>
    <row r="21" spans="1:25" ht="13.15" customHeight="1" x14ac:dyDescent="0.25">
      <c r="B21" s="5" t="s">
        <v>4</v>
      </c>
      <c r="C21" s="5"/>
      <c r="D21" s="5"/>
      <c r="E21" s="5"/>
      <c r="F21" s="158">
        <f>'[4]2021'!$F11</f>
        <v>36278</v>
      </c>
      <c r="G21" s="158"/>
      <c r="H21" s="158"/>
      <c r="I21" s="158"/>
      <c r="J21" s="159">
        <f>'[4]2021'!$N11</f>
        <v>0.53256578350480721</v>
      </c>
      <c r="K21" s="159"/>
      <c r="L21" s="159"/>
      <c r="M21" s="160">
        <f t="shared" ref="M21" si="7">42.19%/J21</f>
        <v>0.79220260307277457</v>
      </c>
      <c r="N21" s="160"/>
      <c r="O21" s="160"/>
      <c r="P21" s="160"/>
      <c r="Q21" s="116">
        <f t="shared" si="1"/>
        <v>0.79220260307277457</v>
      </c>
      <c r="T21" s="13"/>
      <c r="U21" s="13"/>
      <c r="V21" s="13"/>
      <c r="W21" s="13"/>
      <c r="X21" s="13"/>
      <c r="Y21" s="13"/>
    </row>
    <row r="22" spans="1:25" ht="13.15" customHeight="1" x14ac:dyDescent="0.25">
      <c r="B22" s="10" t="s">
        <v>3</v>
      </c>
      <c r="C22" s="10"/>
      <c r="D22" s="10"/>
      <c r="E22" s="10"/>
      <c r="F22" s="158">
        <f>'[4]2021'!$F12</f>
        <v>37440</v>
      </c>
      <c r="G22" s="158"/>
      <c r="H22" s="158"/>
      <c r="I22" s="158"/>
      <c r="J22" s="159">
        <f>'[4]2021'!$N12</f>
        <v>0.50391881467228139</v>
      </c>
      <c r="K22" s="159"/>
      <c r="L22" s="159"/>
      <c r="M22" s="160">
        <f t="shared" ref="M22" si="8">42.19%/J22</f>
        <v>0.83723803858043777</v>
      </c>
      <c r="N22" s="160"/>
      <c r="O22" s="160"/>
      <c r="P22" s="160"/>
      <c r="Q22" s="116">
        <f t="shared" si="1"/>
        <v>0.83723803858043777</v>
      </c>
    </row>
    <row r="23" spans="1:25" ht="13.15" customHeight="1" x14ac:dyDescent="0.25">
      <c r="B23" s="5" t="s">
        <v>2</v>
      </c>
      <c r="C23" s="5"/>
      <c r="D23" s="5"/>
      <c r="E23" s="5"/>
      <c r="F23" s="158">
        <f>'[4]2021'!$F13</f>
        <v>24037</v>
      </c>
      <c r="G23" s="158"/>
      <c r="H23" s="158"/>
      <c r="I23" s="158"/>
      <c r="J23" s="159">
        <f>'[4]2021'!$N13</f>
        <v>0.49131323454266734</v>
      </c>
      <c r="K23" s="159"/>
      <c r="L23" s="159"/>
      <c r="M23" s="160">
        <f t="shared" ref="M23" si="9">42.19%/J23</f>
        <v>0.85871898075923037</v>
      </c>
      <c r="N23" s="160"/>
      <c r="O23" s="160"/>
      <c r="P23" s="160"/>
      <c r="Q23" s="116">
        <f t="shared" si="1"/>
        <v>0.85871898075923037</v>
      </c>
    </row>
    <row r="24" spans="1:25" ht="14.45" customHeight="1" x14ac:dyDescent="0.25">
      <c r="B24" s="145" t="s">
        <v>1</v>
      </c>
      <c r="C24" s="145"/>
      <c r="D24" s="4"/>
      <c r="E24" s="4"/>
      <c r="F24" s="150">
        <f>SUM(F12:I23)</f>
        <v>422320</v>
      </c>
      <c r="G24" s="150"/>
      <c r="H24" s="150"/>
      <c r="I24" s="150"/>
      <c r="J24" s="163">
        <v>0.49131323454266734</v>
      </c>
      <c r="K24" s="163"/>
      <c r="L24" s="163"/>
      <c r="M24" s="151">
        <v>0.85871898075923037</v>
      </c>
      <c r="N24" s="151"/>
      <c r="O24" s="151"/>
      <c r="P24" s="151"/>
      <c r="Q24" s="119">
        <f t="shared" ref="Q24" si="10">M24</f>
        <v>0.85871898075923037</v>
      </c>
    </row>
    <row r="25" spans="1:25" ht="13.15" customHeight="1" x14ac:dyDescent="0.25">
      <c r="B25" s="29" t="s">
        <v>82</v>
      </c>
      <c r="C25" s="15"/>
      <c r="D25" s="15"/>
      <c r="E25" s="15"/>
      <c r="F25" s="15"/>
      <c r="G25" s="15"/>
      <c r="H25" s="15"/>
      <c r="I25" s="15"/>
      <c r="J25" s="15"/>
      <c r="K25" s="15"/>
      <c r="L25" s="15"/>
      <c r="M25" s="15"/>
      <c r="N25" s="15"/>
    </row>
    <row r="26" spans="1:25" ht="13.15" customHeight="1" x14ac:dyDescent="0.25">
      <c r="B26" s="15" t="s">
        <v>68</v>
      </c>
      <c r="C26" s="15"/>
      <c r="D26" s="15"/>
      <c r="E26" s="15"/>
      <c r="F26" s="15"/>
      <c r="G26" s="15" t="s">
        <v>99</v>
      </c>
      <c r="I26" s="15"/>
      <c r="J26" s="15"/>
      <c r="K26" s="15" t="s">
        <v>77</v>
      </c>
      <c r="N26" s="15" t="s">
        <v>98</v>
      </c>
    </row>
    <row r="27" spans="1:25" ht="13.15" customHeight="1" x14ac:dyDescent="0.25">
      <c r="B27" s="15"/>
      <c r="C27" s="15"/>
      <c r="D27" s="15"/>
      <c r="E27" s="15"/>
      <c r="G27" s="15"/>
      <c r="H27" s="15"/>
      <c r="L27" s="15"/>
      <c r="M27" s="16"/>
    </row>
    <row r="28" spans="1:25" ht="13.15" customHeight="1" x14ac:dyDescent="0.25">
      <c r="B28" s="15"/>
      <c r="C28" s="15"/>
      <c r="D28" s="15"/>
      <c r="E28" s="15"/>
      <c r="G28" s="15"/>
      <c r="H28" s="15"/>
      <c r="I28" s="15"/>
      <c r="J28" s="15"/>
      <c r="K28" s="15"/>
      <c r="L28" s="15"/>
      <c r="M28" s="15"/>
      <c r="N28" s="15"/>
      <c r="P28" s="17"/>
    </row>
    <row r="29" spans="1:25" ht="13.15" customHeight="1" x14ac:dyDescent="0.25">
      <c r="B29" s="15"/>
      <c r="C29" s="15"/>
      <c r="D29" s="15"/>
      <c r="E29" s="15"/>
      <c r="I29" s="15"/>
      <c r="J29" s="15"/>
      <c r="K29" s="15"/>
      <c r="L29" s="15"/>
      <c r="M29" s="15"/>
      <c r="N29" s="15"/>
      <c r="P29" s="17"/>
    </row>
    <row r="30" spans="1:25" ht="14.45" customHeight="1" x14ac:dyDescent="0.25">
      <c r="P30" s="17"/>
    </row>
    <row r="31" spans="1:25" ht="14.45" customHeight="1" x14ac:dyDescent="0.25"/>
    <row r="32" spans="1:25" ht="14.45" customHeight="1" x14ac:dyDescent="0.25"/>
    <row r="33" spans="2:17" ht="14.45" customHeight="1" x14ac:dyDescent="0.25"/>
    <row r="34" spans="2:17" ht="14.45" customHeight="1" x14ac:dyDescent="0.25"/>
    <row r="35" spans="2:17" ht="14.45" customHeight="1" x14ac:dyDescent="0.25"/>
    <row r="36" spans="2:17" ht="14.45" customHeight="1" x14ac:dyDescent="0.25"/>
    <row r="37" spans="2:17" ht="14.45" customHeight="1" x14ac:dyDescent="0.25"/>
    <row r="38" spans="2:17" ht="14.45" customHeight="1" x14ac:dyDescent="0.25"/>
    <row r="39" spans="2:17" ht="14.45" customHeight="1" x14ac:dyDescent="0.25"/>
    <row r="46" spans="2:17" ht="15" customHeight="1" x14ac:dyDescent="0.25">
      <c r="C46" s="162" t="s">
        <v>108</v>
      </c>
      <c r="D46" s="162"/>
      <c r="E46" s="162"/>
      <c r="F46" s="162"/>
      <c r="G46" s="162"/>
      <c r="H46" s="162"/>
      <c r="I46" s="162"/>
      <c r="J46" s="162"/>
      <c r="K46" s="162"/>
      <c r="L46" s="162"/>
      <c r="M46" s="162"/>
      <c r="N46" s="162"/>
      <c r="O46" s="162"/>
      <c r="P46" s="162"/>
    </row>
    <row r="47" spans="2:17" ht="14.45" customHeight="1" x14ac:dyDescent="0.25">
      <c r="C47" s="162"/>
      <c r="D47" s="162"/>
      <c r="E47" s="162"/>
      <c r="F47" s="162"/>
      <c r="G47" s="162"/>
      <c r="H47" s="162"/>
      <c r="I47" s="162"/>
      <c r="J47" s="162"/>
      <c r="K47" s="162"/>
      <c r="L47" s="162"/>
      <c r="M47" s="162"/>
      <c r="N47" s="162"/>
      <c r="O47" s="162"/>
      <c r="P47" s="162"/>
      <c r="Q47" s="23"/>
    </row>
    <row r="48" spans="2:17" ht="14.45" customHeight="1" x14ac:dyDescent="0.25">
      <c r="B48" s="18"/>
      <c r="C48" s="162"/>
      <c r="D48" s="162"/>
      <c r="E48" s="162"/>
      <c r="F48" s="162"/>
      <c r="G48" s="162"/>
      <c r="H48" s="162"/>
      <c r="I48" s="162"/>
      <c r="J48" s="162"/>
      <c r="K48" s="162"/>
      <c r="L48" s="162"/>
      <c r="M48" s="162"/>
      <c r="N48" s="162"/>
      <c r="O48" s="162"/>
      <c r="P48" s="162"/>
      <c r="Q48" s="23"/>
    </row>
    <row r="49" spans="1:17" x14ac:dyDescent="0.25">
      <c r="B49" s="18"/>
      <c r="C49" s="162"/>
      <c r="D49" s="162"/>
      <c r="E49" s="162"/>
      <c r="F49" s="162"/>
      <c r="G49" s="162"/>
      <c r="H49" s="162"/>
      <c r="I49" s="162"/>
      <c r="J49" s="162"/>
      <c r="K49" s="162"/>
      <c r="L49" s="162"/>
      <c r="M49" s="162"/>
      <c r="N49" s="162"/>
      <c r="O49" s="162"/>
      <c r="P49" s="162"/>
      <c r="Q49" s="23"/>
    </row>
    <row r="50" spans="1:17" x14ac:dyDescent="0.25">
      <c r="B50" s="18"/>
      <c r="C50" s="162"/>
      <c r="D50" s="162"/>
      <c r="E50" s="162"/>
      <c r="F50" s="162"/>
      <c r="G50" s="162"/>
      <c r="H50" s="162"/>
      <c r="I50" s="162"/>
      <c r="J50" s="162"/>
      <c r="K50" s="162"/>
      <c r="L50" s="162"/>
      <c r="M50" s="162"/>
      <c r="N50" s="162"/>
      <c r="O50" s="162"/>
      <c r="P50" s="162"/>
      <c r="Q50" s="23"/>
    </row>
    <row r="51" spans="1:17" ht="17.25" customHeight="1" x14ac:dyDescent="0.25">
      <c r="B51" s="18"/>
      <c r="Q51" s="19"/>
    </row>
    <row r="52" spans="1:17" x14ac:dyDescent="0.25">
      <c r="B52" s="18"/>
      <c r="C52" s="30"/>
      <c r="D52" s="30"/>
      <c r="E52" s="30"/>
      <c r="F52" s="30"/>
      <c r="G52" s="30"/>
      <c r="H52" s="30"/>
      <c r="I52" s="30"/>
      <c r="J52" s="30"/>
      <c r="K52" s="30"/>
      <c r="L52" s="30"/>
      <c r="M52" s="30"/>
      <c r="N52" s="30"/>
      <c r="O52" s="30"/>
      <c r="P52" s="30"/>
      <c r="Q52" s="30"/>
    </row>
    <row r="53" spans="1:17" x14ac:dyDescent="0.25">
      <c r="C53" s="19"/>
      <c r="D53" s="19"/>
      <c r="E53" s="19"/>
      <c r="F53" s="19"/>
      <c r="G53" s="19"/>
      <c r="H53" s="19"/>
      <c r="I53" s="19"/>
      <c r="J53" s="19"/>
      <c r="K53" s="19"/>
      <c r="L53" s="19"/>
      <c r="M53" s="19"/>
      <c r="N53" s="19"/>
      <c r="O53" s="19"/>
      <c r="P53" s="19"/>
      <c r="Q53" s="19"/>
    </row>
    <row r="55" spans="1:17" x14ac:dyDescent="0.25">
      <c r="A55" s="20" t="s">
        <v>31</v>
      </c>
    </row>
  </sheetData>
  <mergeCells count="49">
    <mergeCell ref="C46:P50"/>
    <mergeCell ref="F23:I23"/>
    <mergeCell ref="J23:L23"/>
    <mergeCell ref="M23:P23"/>
    <mergeCell ref="B24:C24"/>
    <mergeCell ref="F24:I24"/>
    <mergeCell ref="J24:L24"/>
    <mergeCell ref="M24:P24"/>
    <mergeCell ref="F21:I21"/>
    <mergeCell ref="J21:L21"/>
    <mergeCell ref="M21:P21"/>
    <mergeCell ref="F22:I22"/>
    <mergeCell ref="J22:L22"/>
    <mergeCell ref="M22:P22"/>
    <mergeCell ref="F19:I19"/>
    <mergeCell ref="J19:L19"/>
    <mergeCell ref="M19:P19"/>
    <mergeCell ref="F20:I20"/>
    <mergeCell ref="J20:L20"/>
    <mergeCell ref="M20:P20"/>
    <mergeCell ref="F17:I17"/>
    <mergeCell ref="J17:L17"/>
    <mergeCell ref="M17:P17"/>
    <mergeCell ref="F18:I18"/>
    <mergeCell ref="J18:L18"/>
    <mergeCell ref="M18:P18"/>
    <mergeCell ref="F15:I15"/>
    <mergeCell ref="J15:L15"/>
    <mergeCell ref="M15:P15"/>
    <mergeCell ref="F16:I16"/>
    <mergeCell ref="J16:L16"/>
    <mergeCell ref="M16:P16"/>
    <mergeCell ref="F13:I13"/>
    <mergeCell ref="J13:L13"/>
    <mergeCell ref="M13:P13"/>
    <mergeCell ref="F14:I14"/>
    <mergeCell ref="J14:L14"/>
    <mergeCell ref="M14:P14"/>
    <mergeCell ref="C2:R2"/>
    <mergeCell ref="F12:I12"/>
    <mergeCell ref="J12:L12"/>
    <mergeCell ref="M12:P12"/>
    <mergeCell ref="A4:O4"/>
    <mergeCell ref="B11:C11"/>
    <mergeCell ref="F11:I11"/>
    <mergeCell ref="J11:L11"/>
    <mergeCell ref="J10:Q10"/>
    <mergeCell ref="C7:R9"/>
    <mergeCell ref="M11:P11"/>
  </mergeCells>
  <conditionalFormatting sqref="Q12:Q23">
    <cfRule type="iconSet" priority="2">
      <iconSet showValue="0">
        <cfvo type="percent" val="0"/>
        <cfvo type="num" val="0.85"/>
        <cfvo type="num" val="1"/>
      </iconSet>
    </cfRule>
  </conditionalFormatting>
  <conditionalFormatting sqref="Q24">
    <cfRule type="iconSet" priority="1">
      <iconSet showValue="0">
        <cfvo type="percent" val="0"/>
        <cfvo type="num" val="0.85"/>
        <cfvo type="num" val="1"/>
      </iconSet>
    </cfRule>
  </conditionalFormatting>
  <printOptions horizontalCentered="1"/>
  <pageMargins left="0.19685039370078741" right="0.19685039370078741" top="0.19685039370078741" bottom="0.19685039370078741"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13</vt:i4>
      </vt:variant>
    </vt:vector>
  </HeadingPairs>
  <TitlesOfParts>
    <vt:vector size="29" baseType="lpstr">
      <vt:lpstr>Metas 2021</vt:lpstr>
      <vt:lpstr>M1-1ºG</vt:lpstr>
      <vt:lpstr>M1-2ºG</vt:lpstr>
      <vt:lpstr>M1-Geral</vt:lpstr>
      <vt:lpstr>M2-1ºG</vt:lpstr>
      <vt:lpstr>M2-2ºG</vt:lpstr>
      <vt:lpstr>M2-Geral</vt:lpstr>
      <vt:lpstr>Meta 3</vt:lpstr>
      <vt:lpstr>Meta 5-1ºG</vt:lpstr>
      <vt:lpstr>Meta 5-2ºG</vt:lpstr>
      <vt:lpstr>Meta 5-Geral</vt:lpstr>
      <vt:lpstr>M9</vt:lpstr>
      <vt:lpstr>M10</vt:lpstr>
      <vt:lpstr>Meta 11-1ºG</vt:lpstr>
      <vt:lpstr>Meta 11-2ºG</vt:lpstr>
      <vt:lpstr>Meta 11-Geral</vt:lpstr>
      <vt:lpstr>'M10'!Area_de_impressao</vt:lpstr>
      <vt:lpstr>'M2-1ºG'!Area_de_impressao</vt:lpstr>
      <vt:lpstr>'M2-2ºG'!Area_de_impressao</vt:lpstr>
      <vt:lpstr>'M2-Geral'!Area_de_impressao</vt:lpstr>
      <vt:lpstr>'M9'!Area_de_impressao</vt:lpstr>
      <vt:lpstr>'Meta 11-1ºG'!Area_de_impressao</vt:lpstr>
      <vt:lpstr>'Meta 11-2ºG'!Area_de_impressao</vt:lpstr>
      <vt:lpstr>'Meta 11-Geral'!Area_de_impressao</vt:lpstr>
      <vt:lpstr>'Meta 3'!Area_de_impressao</vt:lpstr>
      <vt:lpstr>'Meta 5-1ºG'!Area_de_impressao</vt:lpstr>
      <vt:lpstr>'Meta 5-2ºG'!Area_de_impressao</vt:lpstr>
      <vt:lpstr>'Meta 5-Geral'!Area_de_impressao</vt:lpstr>
      <vt:lpstr>'Metas 2021'!Titulos_de_impressao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BAZILIO TERRA</dc:creator>
  <cp:lastModifiedBy>ADRIANA DOMANOSKI GURNIAK</cp:lastModifiedBy>
  <cp:lastPrinted>2022-02-14T20:11:54Z</cp:lastPrinted>
  <dcterms:created xsi:type="dcterms:W3CDTF">2019-05-17T19:53:26Z</dcterms:created>
  <dcterms:modified xsi:type="dcterms:W3CDTF">2022-02-14T20:15:34Z</dcterms:modified>
</cp:coreProperties>
</file>